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Journal alimentaire" sheetId="1" state="visible" r:id="rId1"/>
    <sheet xmlns:r="http://schemas.openxmlformats.org/officeDocument/2006/relationships" name="Table de référence" sheetId="2" state="visible" r:id="rId2"/>
    <sheet xmlns:r="http://schemas.openxmlformats.org/officeDocument/2006/relationships" name="Synthèse quotidienne" sheetId="3" state="visible" r:id="rId3"/>
    <sheet xmlns:r="http://schemas.openxmlformats.org/officeDocument/2006/relationships" name="Mode d'emplo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0.0"/>
    <numFmt numFmtId="167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1E293B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1E293B"/>
      <sz val="11"/>
    </font>
    <font>
      <name val="Calibri"/>
      <b val="1"/>
      <color rgb="00FFFFFF"/>
      <sz val="15"/>
    </font>
  </fonts>
  <fills count="9">
    <fill>
      <patternFill/>
    </fill>
    <fill>
      <patternFill patternType="gray125"/>
    </fill>
    <fill>
      <patternFill patternType="solid">
        <fgColor rgb="00E0F2FE"/>
      </patternFill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FEF3C7"/>
      </patternFill>
    </fill>
    <fill>
      <patternFill patternType="solid">
        <fgColor rgb="00C8102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left" vertical="center"/>
    </xf>
    <xf numFmtId="166" fontId="3" fillId="4" borderId="1" applyAlignment="1" pivotButton="0" quotePrefix="0" xfId="0">
      <alignment horizontal="center" vertical="center"/>
    </xf>
    <xf numFmtId="166" fontId="3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166" fontId="3" fillId="6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right" vertical="center"/>
    </xf>
    <xf numFmtId="166" fontId="5" fillId="3" borderId="1" applyAlignment="1" pivotButton="0" quotePrefix="0" xfId="0">
      <alignment horizontal="center" vertical="center"/>
    </xf>
    <xf numFmtId="0" fontId="1" fillId="7" borderId="0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/>
    </xf>
    <xf numFmtId="1" fontId="3" fillId="5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left" vertical="center"/>
    </xf>
    <xf numFmtId="1" fontId="3" fillId="6" borderId="1" applyAlignment="1" pivotButton="0" quotePrefix="0" xfId="0">
      <alignment horizontal="center" vertical="center"/>
    </xf>
    <xf numFmtId="1" fontId="3" fillId="4" borderId="1" applyAlignment="1" pivotButton="0" quotePrefix="0" xfId="0">
      <alignment horizontal="center" vertical="center"/>
    </xf>
    <xf numFmtId="167" fontId="3" fillId="5" borderId="1" applyAlignment="1" pivotButton="0" quotePrefix="0" xfId="0">
      <alignment horizontal="center" vertical="center"/>
    </xf>
    <xf numFmtId="167" fontId="3" fillId="6" borderId="1" applyAlignment="1" pivotButton="0" quotePrefix="0" xfId="0">
      <alignment horizontal="center" vertical="center"/>
    </xf>
    <xf numFmtId="0" fontId="2" fillId="3" borderId="1" pivotButton="0" quotePrefix="0" xfId="0"/>
    <xf numFmtId="0" fontId="4" fillId="6" borderId="1" applyAlignment="1" pivotButton="0" quotePrefix="0" xfId="0">
      <alignment horizontal="left" vertical="center"/>
    </xf>
    <xf numFmtId="0" fontId="7" fillId="3" borderId="0" applyAlignment="1" pivotButton="0" quotePrefix="0" xfId="0">
      <alignment horizontal="center" vertical="center"/>
    </xf>
    <xf numFmtId="0" fontId="0" fillId="5" borderId="1" pivotButton="0" quotePrefix="0" xfId="0"/>
    <xf numFmtId="0" fontId="2" fillId="8" borderId="1" applyAlignment="1" pivotButton="0" quotePrefix="0" xfId="0">
      <alignment horizontal="left" vertical="center"/>
    </xf>
    <xf numFmtId="0" fontId="3" fillId="6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4">
    <dxf>
      <font>
        <b val="1"/>
        <color rgb="00FFFFFF"/>
      </font>
      <fill>
        <patternFill patternType="solid">
          <fgColor rgb="00DC2626"/>
        </patternFill>
      </fill>
    </dxf>
    <dxf>
      <fill>
        <patternFill patternType="solid">
          <fgColor rgb="00DCFCE7"/>
        </patternFill>
      </fill>
    </dxf>
    <dxf>
      <font>
        <b val="1"/>
        <color rgb="00DC2626"/>
      </font>
      <fill>
        <patternFill patternType="solid">
          <fgColor rgb="00FEE2E2"/>
        </patternFill>
      </fill>
    </dxf>
    <dxf>
      <font>
        <b val="1"/>
        <color rgb="0016A34A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Calories consommées vs Objectif par jour</a:t>
            </a:r>
          </a:p>
        </rich>
      </tx>
    </title>
    <plotArea>
      <lineChart>
        <grouping val="standard"/>
        <ser>
          <idx val="0"/>
          <order val="0"/>
          <tx>
            <strRef>
              <f>'Synthèse quotidienne'!B2</f>
            </strRef>
          </tx>
          <spPr>
            <a:ln xmlns:a="http://schemas.openxmlformats.org/drawingml/2006/main" w="25000">
              <a:solidFill>
                <a:srgbClr val="C8102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'Synthèse quotidienne'!$A$3:$A$6</f>
            </numRef>
          </cat>
          <val>
            <numRef>
              <f>'Synthèse quotidienne'!$B$3:$B$6</f>
            </numRef>
          </val>
        </ser>
        <ser>
          <idx val="1"/>
          <order val="1"/>
          <tx>
            <strRef>
              <f>'Synthèse quotidienne'!C2</f>
            </strRef>
          </tx>
          <spPr>
            <a:ln xmlns:a="http://schemas.openxmlformats.org/drawingml/2006/main" w="20000">
              <a:solidFill>
                <a:srgbClr val="1E293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'Synthèse quotidienne'!$A$3:$A$6</f>
            </numRef>
          </cat>
          <val>
            <numRef>
              <f>'Synthèse quotidienne'!$C$3:$C$6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Calories (kcal)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Macronutriments par jour (g)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 quotidienne'!E2</f>
            </strRef>
          </tx>
          <spPr>
            <a:solidFill xmlns:a="http://schemas.openxmlformats.org/drawingml/2006/main">
              <a:srgbClr val="16A34A"/>
            </a:solidFill>
            <a:ln xmlns:a="http://schemas.openxmlformats.org/drawingml/2006/main">
              <a:prstDash val="solid"/>
            </a:ln>
          </spPr>
          <cat>
            <numRef>
              <f>'Synthèse quotidienne'!$A$3:$A$6</f>
            </numRef>
          </cat>
          <val>
            <numRef>
              <f>'Synthèse quotidienne'!$E$3:$E$6</f>
            </numRef>
          </val>
        </ser>
        <ser>
          <idx val="1"/>
          <order val="1"/>
          <tx>
            <strRef>
              <f>'Synthèse quotidienne'!F2</f>
            </strRef>
          </tx>
          <spPr>
            <a:solidFill xmlns:a="http://schemas.openxmlformats.org/drawingml/2006/main">
              <a:srgbClr val="F59E0B"/>
            </a:solidFill>
            <a:ln xmlns:a="http://schemas.openxmlformats.org/drawingml/2006/main">
              <a:prstDash val="solid"/>
            </a:ln>
          </spPr>
          <cat>
            <numRef>
              <f>'Synthèse quotidienne'!$A$3:$A$6</f>
            </numRef>
          </cat>
          <val>
            <numRef>
              <f>'Synthèse quotidienne'!$F$3:$F$6</f>
            </numRef>
          </val>
        </ser>
        <ser>
          <idx val="2"/>
          <order val="2"/>
          <tx>
            <strRef>
              <f>'Synthèse quotidienne'!G2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'Synthèse quotidienne'!$A$3:$A$6</f>
            </numRef>
          </cat>
          <val>
            <numRef>
              <f>'Synthèse quotidienne'!$G$3:$G$6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Grammes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11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22" customWidth="1" min="3" max="3"/>
    <col width="16" customWidth="1" min="4" max="4"/>
    <col width="16" customWidth="1" min="5" max="5"/>
    <col width="16" customWidth="1" min="6" max="6"/>
    <col width="16" customWidth="1" min="7" max="7"/>
    <col width="14" customWidth="1" min="8" max="8"/>
    <col width="16" customWidth="1" min="9" max="9"/>
    <col width="18" customWidth="1" min="10" max="10"/>
    <col width="16" customWidth="1" min="11" max="11"/>
    <col width="14" customWidth="1" min="12" max="12"/>
    <col width="14" customWidth="1" min="13" max="13"/>
  </cols>
  <sheetData>
    <row r="1" ht="30" customHeight="1">
      <c r="A1" s="1" t="inlineStr">
        <is>
          <t>Journal Alimentaire — Suivi Nutritionnel 2026</t>
        </is>
      </c>
    </row>
    <row r="2" ht="36" customHeight="1">
      <c r="A2" s="2" t="inlineStr">
        <is>
          <t>Date</t>
        </is>
      </c>
      <c r="B2" s="2" t="inlineStr">
        <is>
          <t>Repas</t>
        </is>
      </c>
      <c r="C2" s="2" t="inlineStr">
        <is>
          <t>Aliment</t>
        </is>
      </c>
      <c r="D2" s="2" t="inlineStr">
        <is>
          <t>Quantité (g/ml)</t>
        </is>
      </c>
      <c r="E2" s="2" t="inlineStr">
        <is>
          <t>Calories/100g</t>
        </is>
      </c>
      <c r="F2" s="2" t="inlineStr">
        <is>
          <t>Protéines/100g</t>
        </is>
      </c>
      <c r="G2" s="2" t="inlineStr">
        <is>
          <t>Glucides/100g</t>
        </is>
      </c>
      <c r="H2" s="2" t="inlineStr">
        <is>
          <t>Lipides/100g</t>
        </is>
      </c>
      <c r="I2" s="2" t="inlineStr">
        <is>
          <t>Calories totales</t>
        </is>
      </c>
      <c r="J2" s="2" t="inlineStr">
        <is>
          <t>Protéines tot. (g)</t>
        </is>
      </c>
      <c r="K2" s="2" t="inlineStr">
        <is>
          <t>Glucides tot. (g)</t>
        </is>
      </c>
      <c r="L2" s="2" t="inlineStr">
        <is>
          <t>Lipides tot. (g)</t>
        </is>
      </c>
      <c r="M2" s="2" t="inlineStr">
        <is>
          <t>Type</t>
        </is>
      </c>
    </row>
    <row r="3">
      <c r="A3" s="3" t="n">
        <v>46205</v>
      </c>
      <c r="B3" s="4" t="inlineStr">
        <is>
          <t>Petit-déjeuner</t>
        </is>
      </c>
      <c r="C3" s="5" t="inlineStr">
        <is>
          <t>Yaourt nature</t>
        </is>
      </c>
      <c r="D3" s="6" t="n">
        <v>125</v>
      </c>
      <c r="E3" s="7" t="n">
        <v>61</v>
      </c>
      <c r="F3" s="7" t="n">
        <v>3.5</v>
      </c>
      <c r="G3" s="7" t="n">
        <v>4.7</v>
      </c>
      <c r="H3" s="7" t="n">
        <v>3.4</v>
      </c>
      <c r="I3" s="7">
        <f>ROUND(D3*E3/100,1)</f>
        <v/>
      </c>
      <c r="J3" s="7">
        <f>ROUND(D3*F3/100,1)</f>
        <v/>
      </c>
      <c r="K3" s="7">
        <f>ROUND(D3*G3/100,1)</f>
        <v/>
      </c>
      <c r="L3" s="7">
        <f>ROUND(D3*H3/100,1)</f>
        <v/>
      </c>
      <c r="M3" s="8">
        <f>IF(I3&gt;400,"À réduire",IF(I3&gt;200,"À suivre","OK"))</f>
        <v/>
      </c>
    </row>
    <row r="4">
      <c r="A4" s="3" t="n">
        <v>46205</v>
      </c>
      <c r="B4" s="4" t="inlineStr">
        <is>
          <t>Déjeuner</t>
        </is>
      </c>
      <c r="C4" s="5" t="inlineStr">
        <is>
          <t>Poulet grillé</t>
        </is>
      </c>
      <c r="D4" s="6" t="n">
        <v>200</v>
      </c>
      <c r="E4" s="9" t="n">
        <v>165</v>
      </c>
      <c r="F4" s="9" t="n">
        <v>31</v>
      </c>
      <c r="G4" s="9" t="n">
        <v>0</v>
      </c>
      <c r="H4" s="9" t="n">
        <v>3.6</v>
      </c>
      <c r="I4" s="9">
        <f>ROUND(D4*E4/100,1)</f>
        <v/>
      </c>
      <c r="J4" s="9">
        <f>ROUND(D4*F4/100,1)</f>
        <v/>
      </c>
      <c r="K4" s="9">
        <f>ROUND(D4*G4/100,1)</f>
        <v/>
      </c>
      <c r="L4" s="9">
        <f>ROUND(D4*H4/100,1)</f>
        <v/>
      </c>
      <c r="M4" s="10">
        <f>IF(I4&gt;400,"À réduire",IF(I4&gt;200,"À suivre","OK"))</f>
        <v/>
      </c>
    </row>
    <row r="5">
      <c r="A5" s="3" t="n">
        <v>46205</v>
      </c>
      <c r="B5" s="4" t="inlineStr">
        <is>
          <t>Dîner</t>
        </is>
      </c>
      <c r="C5" s="5" t="inlineStr">
        <is>
          <t>Pâtes complètes</t>
        </is>
      </c>
      <c r="D5" s="6" t="n">
        <v>180</v>
      </c>
      <c r="E5" s="7" t="n">
        <v>157</v>
      </c>
      <c r="F5" s="7" t="n">
        <v>5.8</v>
      </c>
      <c r="G5" s="7" t="n">
        <v>30.9</v>
      </c>
      <c r="H5" s="7" t="n">
        <v>1.4</v>
      </c>
      <c r="I5" s="7">
        <f>ROUND(D5*E5/100,1)</f>
        <v/>
      </c>
      <c r="J5" s="7">
        <f>ROUND(D5*F5/100,1)</f>
        <v/>
      </c>
      <c r="K5" s="7">
        <f>ROUND(D5*G5/100,1)</f>
        <v/>
      </c>
      <c r="L5" s="7">
        <f>ROUND(D5*H5/100,1)</f>
        <v/>
      </c>
      <c r="M5" s="8">
        <f>IF(I5&gt;400,"À réduire",IF(I5&gt;200,"À suivre","OK"))</f>
        <v/>
      </c>
    </row>
    <row r="6">
      <c r="A6" s="3" t="n">
        <v>46206</v>
      </c>
      <c r="B6" s="4" t="inlineStr">
        <is>
          <t>Petit-déjeuner</t>
        </is>
      </c>
      <c r="C6" s="5" t="inlineStr">
        <is>
          <t>Flocons d'avoine</t>
        </is>
      </c>
      <c r="D6" s="6" t="n">
        <v>80</v>
      </c>
      <c r="E6" s="9" t="n">
        <v>379</v>
      </c>
      <c r="F6" s="9" t="n">
        <v>13.2</v>
      </c>
      <c r="G6" s="9" t="n">
        <v>62.4</v>
      </c>
      <c r="H6" s="9" t="n">
        <v>7</v>
      </c>
      <c r="I6" s="9">
        <f>ROUND(D6*E6/100,1)</f>
        <v/>
      </c>
      <c r="J6" s="9">
        <f>ROUND(D6*F6/100,1)</f>
        <v/>
      </c>
      <c r="K6" s="9">
        <f>ROUND(D6*G6/100,1)</f>
        <v/>
      </c>
      <c r="L6" s="9">
        <f>ROUND(D6*H6/100,1)</f>
        <v/>
      </c>
      <c r="M6" s="10">
        <f>IF(I6&gt;400,"À réduire",IF(I6&gt;200,"À suivre","OK"))</f>
        <v/>
      </c>
    </row>
    <row r="7">
      <c r="A7" s="3" t="n">
        <v>46206</v>
      </c>
      <c r="B7" s="4" t="inlineStr">
        <is>
          <t>Déjeuner</t>
        </is>
      </c>
      <c r="C7" s="5" t="inlineStr">
        <is>
          <t>Riz basmati cuit</t>
        </is>
      </c>
      <c r="D7" s="6" t="n">
        <v>200</v>
      </c>
      <c r="E7" s="7" t="n">
        <v>130</v>
      </c>
      <c r="F7" s="7" t="n">
        <v>2.7</v>
      </c>
      <c r="G7" s="7" t="n">
        <v>28.2</v>
      </c>
      <c r="H7" s="7" t="n">
        <v>0.3</v>
      </c>
      <c r="I7" s="7">
        <f>ROUND(D7*E7/100,1)</f>
        <v/>
      </c>
      <c r="J7" s="7">
        <f>ROUND(D7*F7/100,1)</f>
        <v/>
      </c>
      <c r="K7" s="7">
        <f>ROUND(D7*G7/100,1)</f>
        <v/>
      </c>
      <c r="L7" s="7">
        <f>ROUND(D7*H7/100,1)</f>
        <v/>
      </c>
      <c r="M7" s="8">
        <f>IF(I7&gt;400,"À réduire",IF(I7&gt;200,"À suivre","OK"))</f>
        <v/>
      </c>
    </row>
    <row r="8">
      <c r="A8" s="3" t="n">
        <v>46206</v>
      </c>
      <c r="B8" s="4" t="inlineStr">
        <is>
          <t>Collation</t>
        </is>
      </c>
      <c r="C8" s="5" t="inlineStr">
        <is>
          <t>Amandes</t>
        </is>
      </c>
      <c r="D8" s="6" t="n">
        <v>30</v>
      </c>
      <c r="E8" s="9" t="n">
        <v>575</v>
      </c>
      <c r="F8" s="9" t="n">
        <v>21.2</v>
      </c>
      <c r="G8" s="9" t="n">
        <v>4.8</v>
      </c>
      <c r="H8" s="9" t="n">
        <v>49.4</v>
      </c>
      <c r="I8" s="9">
        <f>ROUND(D8*E8/100,1)</f>
        <v/>
      </c>
      <c r="J8" s="9">
        <f>ROUND(D8*F8/100,1)</f>
        <v/>
      </c>
      <c r="K8" s="9">
        <f>ROUND(D8*G8/100,1)</f>
        <v/>
      </c>
      <c r="L8" s="9">
        <f>ROUND(D8*H8/100,1)</f>
        <v/>
      </c>
      <c r="M8" s="10">
        <f>IF(I8&gt;400,"À réduire",IF(I8&gt;200,"À suivre","OK"))</f>
        <v/>
      </c>
    </row>
    <row r="9">
      <c r="A9" s="3" t="n">
        <v>46207</v>
      </c>
      <c r="B9" s="4" t="inlineStr">
        <is>
          <t>Petit-déjeuner</t>
        </is>
      </c>
      <c r="C9" s="5" t="inlineStr">
        <is>
          <t>Banane</t>
        </is>
      </c>
      <c r="D9" s="6" t="n">
        <v>150</v>
      </c>
      <c r="E9" s="7" t="n">
        <v>89</v>
      </c>
      <c r="F9" s="7" t="n">
        <v>1.1</v>
      </c>
      <c r="G9" s="7" t="n">
        <v>22.8</v>
      </c>
      <c r="H9" s="7" t="n">
        <v>0.3</v>
      </c>
      <c r="I9" s="7">
        <f>ROUND(D9*E9/100,1)</f>
        <v/>
      </c>
      <c r="J9" s="7">
        <f>ROUND(D9*F9/100,1)</f>
        <v/>
      </c>
      <c r="K9" s="7">
        <f>ROUND(D9*G9/100,1)</f>
        <v/>
      </c>
      <c r="L9" s="7">
        <f>ROUND(D9*H9/100,1)</f>
        <v/>
      </c>
      <c r="M9" s="8">
        <f>IF(I9&gt;400,"À réduire",IF(I9&gt;200,"À suivre","OK"))</f>
        <v/>
      </c>
    </row>
    <row r="10">
      <c r="A10" s="3" t="n">
        <v>46207</v>
      </c>
      <c r="B10" s="4" t="inlineStr">
        <is>
          <t>Déjeuner</t>
        </is>
      </c>
      <c r="C10" s="5" t="inlineStr">
        <is>
          <t>Salade composée</t>
        </is>
      </c>
      <c r="D10" s="6" t="n">
        <v>300</v>
      </c>
      <c r="E10" s="9" t="n">
        <v>98</v>
      </c>
      <c r="F10" s="9" t="n">
        <v>4.5</v>
      </c>
      <c r="G10" s="9" t="n">
        <v>8.199999999999999</v>
      </c>
      <c r="H10" s="9" t="n">
        <v>5.1</v>
      </c>
      <c r="I10" s="9">
        <f>ROUND(D10*E10/100,1)</f>
        <v/>
      </c>
      <c r="J10" s="9">
        <f>ROUND(D10*F10/100,1)</f>
        <v/>
      </c>
      <c r="K10" s="9">
        <f>ROUND(D10*G10/100,1)</f>
        <v/>
      </c>
      <c r="L10" s="9">
        <f>ROUND(D10*H10/100,1)</f>
        <v/>
      </c>
      <c r="M10" s="10">
        <f>IF(I10&gt;400,"À réduire",IF(I10&gt;200,"À suivre","OK"))</f>
        <v/>
      </c>
    </row>
    <row r="11">
      <c r="A11" s="3" t="n">
        <v>46208</v>
      </c>
      <c r="B11" s="4" t="inlineStr">
        <is>
          <t>Dîner</t>
        </is>
      </c>
      <c r="C11" s="5" t="inlineStr">
        <is>
          <t>Omelette</t>
        </is>
      </c>
      <c r="D11" s="6" t="n">
        <v>200</v>
      </c>
      <c r="E11" s="7" t="n">
        <v>154</v>
      </c>
      <c r="F11" s="7" t="n">
        <v>10.9</v>
      </c>
      <c r="G11" s="7" t="n">
        <v>0.6</v>
      </c>
      <c r="H11" s="7" t="n">
        <v>11.8</v>
      </c>
      <c r="I11" s="7">
        <f>ROUND(D11*E11/100,1)</f>
        <v/>
      </c>
      <c r="J11" s="7">
        <f>ROUND(D11*F11/100,1)</f>
        <v/>
      </c>
      <c r="K11" s="7">
        <f>ROUND(D11*G11/100,1)</f>
        <v/>
      </c>
      <c r="L11" s="7">
        <f>ROUND(D11*H11/100,1)</f>
        <v/>
      </c>
      <c r="M11" s="8">
        <f>IF(I11&gt;400,"À réduire",IF(I11&gt;200,"À suivre","OK"))</f>
        <v/>
      </c>
    </row>
    <row r="12">
      <c r="A12" s="3" t="n">
        <v>46208</v>
      </c>
      <c r="B12" s="4" t="inlineStr">
        <is>
          <t>Collation</t>
        </is>
      </c>
      <c r="C12" s="5" t="inlineStr">
        <is>
          <t>Compote sans sucre</t>
        </is>
      </c>
      <c r="D12" s="6" t="n">
        <v>100</v>
      </c>
      <c r="E12" s="9" t="n">
        <v>44</v>
      </c>
      <c r="F12" s="9" t="n">
        <v>0.4</v>
      </c>
      <c r="G12" s="9" t="n">
        <v>10.8</v>
      </c>
      <c r="H12" s="9" t="n">
        <v>0.2</v>
      </c>
      <c r="I12" s="9">
        <f>ROUND(D12*E12/100,1)</f>
        <v/>
      </c>
      <c r="J12" s="9">
        <f>ROUND(D12*F12/100,1)</f>
        <v/>
      </c>
      <c r="K12" s="9">
        <f>ROUND(D12*G12/100,1)</f>
        <v/>
      </c>
      <c r="L12" s="9">
        <f>ROUND(D12*H12/100,1)</f>
        <v/>
      </c>
      <c r="M12" s="10">
        <f>IF(I12&gt;400,"À réduire",IF(I12&gt;200,"À suivre","OK"))</f>
        <v/>
      </c>
    </row>
    <row r="13">
      <c r="H13" s="11" t="inlineStr">
        <is>
          <t>TOTAL</t>
        </is>
      </c>
      <c r="I13" s="12">
        <f>SUM(I3:I12)</f>
        <v/>
      </c>
      <c r="J13" s="12">
        <f>SUM(J3:J12)</f>
        <v/>
      </c>
      <c r="K13" s="12">
        <f>SUM(K3:K12)</f>
        <v/>
      </c>
      <c r="L13" s="12">
        <f>SUM(L3:L12)</f>
        <v/>
      </c>
    </row>
  </sheetData>
  <mergeCells count="1">
    <mergeCell ref="A1:N1"/>
  </mergeCells>
  <conditionalFormatting sqref="I3:I12">
    <cfRule type="expression" priority="1" dxfId="0" stopIfTrue="0">
      <formula>I3&gt;400</formula>
    </cfRule>
    <cfRule type="expression" priority="2" dxfId="1" stopIfTrue="0">
      <formula>AND(I3&gt;=100,I3&lt;=400)</formula>
    </cfRule>
  </conditionalFormatting>
  <conditionalFormatting sqref="M3:M12">
    <cfRule type="expression" priority="3" dxfId="2" stopIfTrue="0">
      <formula>M3="À réduire"</formula>
    </cfRule>
    <cfRule type="expression" priority="4" dxfId="3" stopIfTrue="0">
      <formula>M3="OK"</formula>
    </cfRule>
  </conditionalFormatting>
  <dataValidations count="1">
    <dataValidation sqref="B3:B200" showErrorMessage="1" showInputMessage="1" allowBlank="1" errorTitle="Erreur de saisie" error="Valeur non valide" type="list">
      <formula1>"Petit-déjeuner,Déjeuner,Dîner,Collation"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6" customWidth="1" min="3" max="3"/>
    <col width="16" customWidth="1" min="4" max="4"/>
    <col width="16" customWidth="1" min="5" max="5"/>
    <col width="14" customWidth="1" min="6" max="6"/>
    <col width="18" customWidth="1" min="7" max="7"/>
    <col width="10" customWidth="1" min="8" max="8"/>
  </cols>
  <sheetData>
    <row r="1">
      <c r="A1" s="13" t="inlineStr">
        <is>
          <t>Table de Référence Nutritionnelle</t>
        </is>
      </c>
    </row>
    <row r="2" ht="30" customHeight="1">
      <c r="A2" s="2" t="inlineStr">
        <is>
          <t>Aliment</t>
        </is>
      </c>
      <c r="B2" s="2" t="inlineStr">
        <is>
          <t>Catégorie</t>
        </is>
      </c>
      <c r="C2" s="2" t="inlineStr">
        <is>
          <t>Calories/100g</t>
        </is>
      </c>
      <c r="D2" s="2" t="inlineStr">
        <is>
          <t>Protéines/100g</t>
        </is>
      </c>
      <c r="E2" s="2" t="inlineStr">
        <is>
          <t>Glucides/100g</t>
        </is>
      </c>
      <c r="F2" s="2" t="inlineStr">
        <is>
          <t>Lipides/100g</t>
        </is>
      </c>
      <c r="G2" s="2" t="inlineStr">
        <is>
          <t>Portion standard</t>
        </is>
      </c>
      <c r="H2" s="2" t="inlineStr">
        <is>
          <t>Unité</t>
        </is>
      </c>
    </row>
    <row r="3">
      <c r="A3" s="14" t="inlineStr">
        <is>
          <t>Yaourt nature</t>
        </is>
      </c>
      <c r="B3" s="8" t="inlineStr">
        <is>
          <t>Produits laitiers</t>
        </is>
      </c>
      <c r="C3" s="7" t="n">
        <v>61</v>
      </c>
      <c r="D3" s="7" t="n">
        <v>3.5</v>
      </c>
      <c r="E3" s="7" t="n">
        <v>4.7</v>
      </c>
      <c r="F3" s="7" t="n">
        <v>3.4</v>
      </c>
      <c r="G3" s="15" t="n">
        <v>125</v>
      </c>
      <c r="H3" s="8" t="inlineStr">
        <is>
          <t>g</t>
        </is>
      </c>
    </row>
    <row r="4">
      <c r="A4" s="16" t="inlineStr">
        <is>
          <t>Flocons d'avoine</t>
        </is>
      </c>
      <c r="B4" s="10" t="inlineStr">
        <is>
          <t>Céréales</t>
        </is>
      </c>
      <c r="C4" s="9" t="n">
        <v>379</v>
      </c>
      <c r="D4" s="9" t="n">
        <v>13.2</v>
      </c>
      <c r="E4" s="9" t="n">
        <v>62.4</v>
      </c>
      <c r="F4" s="9" t="n">
        <v>7</v>
      </c>
      <c r="G4" s="17" t="n">
        <v>80</v>
      </c>
      <c r="H4" s="10" t="inlineStr">
        <is>
          <t>g</t>
        </is>
      </c>
    </row>
    <row r="5">
      <c r="A5" s="14" t="inlineStr">
        <is>
          <t>Banane</t>
        </is>
      </c>
      <c r="B5" s="8" t="inlineStr">
        <is>
          <t>Fruits</t>
        </is>
      </c>
      <c r="C5" s="7" t="n">
        <v>89</v>
      </c>
      <c r="D5" s="7" t="n">
        <v>1.1</v>
      </c>
      <c r="E5" s="7" t="n">
        <v>22.8</v>
      </c>
      <c r="F5" s="7" t="n">
        <v>0.3</v>
      </c>
      <c r="G5" s="15" t="n">
        <v>150</v>
      </c>
      <c r="H5" s="8" t="inlineStr">
        <is>
          <t>g</t>
        </is>
      </c>
    </row>
    <row r="6">
      <c r="A6" s="16" t="inlineStr">
        <is>
          <t>Poulet grillé</t>
        </is>
      </c>
      <c r="B6" s="10" t="inlineStr">
        <is>
          <t>Viandes</t>
        </is>
      </c>
      <c r="C6" s="9" t="n">
        <v>165</v>
      </c>
      <c r="D6" s="9" t="n">
        <v>31</v>
      </c>
      <c r="E6" s="9" t="n">
        <v>0</v>
      </c>
      <c r="F6" s="9" t="n">
        <v>3.6</v>
      </c>
      <c r="G6" s="17" t="n">
        <v>150</v>
      </c>
      <c r="H6" s="10" t="inlineStr">
        <is>
          <t>g</t>
        </is>
      </c>
    </row>
    <row r="7">
      <c r="A7" s="14" t="inlineStr">
        <is>
          <t>Riz basmati cuit</t>
        </is>
      </c>
      <c r="B7" s="8" t="inlineStr">
        <is>
          <t>Féculents</t>
        </is>
      </c>
      <c r="C7" s="7" t="n">
        <v>130</v>
      </c>
      <c r="D7" s="7" t="n">
        <v>2.7</v>
      </c>
      <c r="E7" s="7" t="n">
        <v>28.2</v>
      </c>
      <c r="F7" s="7" t="n">
        <v>0.3</v>
      </c>
      <c r="G7" s="15" t="n">
        <v>200</v>
      </c>
      <c r="H7" s="8" t="inlineStr">
        <is>
          <t>g</t>
        </is>
      </c>
    </row>
    <row r="8">
      <c r="A8" s="16" t="inlineStr">
        <is>
          <t>Salade composée</t>
        </is>
      </c>
      <c r="B8" s="10" t="inlineStr">
        <is>
          <t>Légumes</t>
        </is>
      </c>
      <c r="C8" s="9" t="n">
        <v>98</v>
      </c>
      <c r="D8" s="9" t="n">
        <v>4.5</v>
      </c>
      <c r="E8" s="9" t="n">
        <v>8.199999999999999</v>
      </c>
      <c r="F8" s="9" t="n">
        <v>5.1</v>
      </c>
      <c r="G8" s="17" t="n">
        <v>300</v>
      </c>
      <c r="H8" s="10" t="inlineStr">
        <is>
          <t>g</t>
        </is>
      </c>
    </row>
    <row r="9">
      <c r="A9" s="14" t="inlineStr">
        <is>
          <t>Omelette</t>
        </is>
      </c>
      <c r="B9" s="8" t="inlineStr">
        <is>
          <t>Œufs</t>
        </is>
      </c>
      <c r="C9" s="7" t="n">
        <v>154</v>
      </c>
      <c r="D9" s="7" t="n">
        <v>10.9</v>
      </c>
      <c r="E9" s="7" t="n">
        <v>0.6</v>
      </c>
      <c r="F9" s="7" t="n">
        <v>11.8</v>
      </c>
      <c r="G9" s="15" t="n">
        <v>150</v>
      </c>
      <c r="H9" s="8" t="inlineStr">
        <is>
          <t>g</t>
        </is>
      </c>
    </row>
    <row r="10">
      <c r="A10" s="16" t="inlineStr">
        <is>
          <t>Fromage blanc 0%</t>
        </is>
      </c>
      <c r="B10" s="10" t="inlineStr">
        <is>
          <t>Produits laitiers</t>
        </is>
      </c>
      <c r="C10" s="9" t="n">
        <v>43</v>
      </c>
      <c r="D10" s="9" t="n">
        <v>8</v>
      </c>
      <c r="E10" s="9" t="n">
        <v>4</v>
      </c>
      <c r="F10" s="9" t="n">
        <v>0.2</v>
      </c>
      <c r="G10" s="17" t="n">
        <v>100</v>
      </c>
      <c r="H10" s="10" t="inlineStr">
        <is>
          <t>g</t>
        </is>
      </c>
    </row>
    <row r="11">
      <c r="A11" s="14" t="inlineStr">
        <is>
          <t>Amandes</t>
        </is>
      </c>
      <c r="B11" s="8" t="inlineStr">
        <is>
          <t>Fruits à coque</t>
        </is>
      </c>
      <c r="C11" s="7" t="n">
        <v>575</v>
      </c>
      <c r="D11" s="7" t="n">
        <v>21.2</v>
      </c>
      <c r="E11" s="7" t="n">
        <v>4.8</v>
      </c>
      <c r="F11" s="7" t="n">
        <v>49.4</v>
      </c>
      <c r="G11" s="15" t="n">
        <v>30</v>
      </c>
      <c r="H11" s="8" t="inlineStr">
        <is>
          <t>g</t>
        </is>
      </c>
    </row>
    <row r="12">
      <c r="A12" s="16" t="inlineStr">
        <is>
          <t>Compote sans sucre</t>
        </is>
      </c>
      <c r="B12" s="10" t="inlineStr">
        <is>
          <t>Fruits transformés</t>
        </is>
      </c>
      <c r="C12" s="9" t="n">
        <v>44</v>
      </c>
      <c r="D12" s="9" t="n">
        <v>0.4</v>
      </c>
      <c r="E12" s="9" t="n">
        <v>10.8</v>
      </c>
      <c r="F12" s="9" t="n">
        <v>0.2</v>
      </c>
      <c r="G12" s="17" t="n">
        <v>100</v>
      </c>
      <c r="H12" s="10" t="inlineStr">
        <is>
          <t>g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20" customWidth="1" min="3" max="3"/>
    <col width="16" customWidth="1" min="4" max="4"/>
    <col width="20" customWidth="1" min="5" max="5"/>
    <col width="18" customWidth="1" min="6" max="6"/>
    <col width="16" customWidth="1" min="7" max="7"/>
    <col width="20" customWidth="1" min="8" max="8"/>
  </cols>
  <sheetData>
    <row r="1" ht="30" customHeight="1">
      <c r="A1" s="1" t="inlineStr">
        <is>
          <t>Synthèse Quotidienne — Suivi Calorique 2026</t>
        </is>
      </c>
    </row>
    <row r="2">
      <c r="A2" s="2" t="inlineStr">
        <is>
          <t>Date</t>
        </is>
      </c>
      <c r="B2" s="2" t="inlineStr">
        <is>
          <t>Calories consommées</t>
        </is>
      </c>
      <c r="C2" s="2" t="inlineStr">
        <is>
          <t>Objectif calories</t>
        </is>
      </c>
      <c r="D2" s="2" t="inlineStr">
        <is>
          <t>Écart</t>
        </is>
      </c>
      <c r="E2" s="2" t="inlineStr">
        <is>
          <t>Protéines tot. (g)</t>
        </is>
      </c>
      <c r="F2" s="2" t="inlineStr">
        <is>
          <t>Glucides tot. (g)</t>
        </is>
      </c>
      <c r="G2" s="2" t="inlineStr">
        <is>
          <t>Lipides tot. (g)</t>
        </is>
      </c>
      <c r="H2" s="2" t="inlineStr">
        <is>
          <t>% Objectif atteint</t>
        </is>
      </c>
    </row>
    <row r="3">
      <c r="A3" s="3" t="n">
        <v>46205</v>
      </c>
      <c r="B3" s="7">
        <f>IFERROR(SUMIFS('Journal alimentaire'!I:I,'Journal alimentaire'!A:A,A3),0)</f>
        <v/>
      </c>
      <c r="C3" s="18" t="n">
        <v>2000</v>
      </c>
      <c r="D3" s="7">
        <f>C3-B3</f>
        <v/>
      </c>
      <c r="E3" s="7">
        <f>IFERROR(SUMIFS('Journal alimentaire'!J:J,'Journal alimentaire'!A:A,A3),0)</f>
        <v/>
      </c>
      <c r="F3" s="7">
        <f>IFERROR(SUMIFS('Journal alimentaire'!K:K,'Journal alimentaire'!A:A,A3),0)</f>
        <v/>
      </c>
      <c r="G3" s="7">
        <f>IFERROR(SUMIFS('Journal alimentaire'!L:L,'Journal alimentaire'!A:A,A3),0)</f>
        <v/>
      </c>
      <c r="H3" s="19">
        <f>IFERROR(B3/C3,0)</f>
        <v/>
      </c>
    </row>
    <row r="4">
      <c r="A4" s="3" t="n">
        <v>46206</v>
      </c>
      <c r="B4" s="9">
        <f>IFERROR(SUMIFS('Journal alimentaire'!I:I,'Journal alimentaire'!A:A,A4),0)</f>
        <v/>
      </c>
      <c r="C4" s="18" t="n">
        <v>1900</v>
      </c>
      <c r="D4" s="9">
        <f>C4-B4</f>
        <v/>
      </c>
      <c r="E4" s="9">
        <f>IFERROR(SUMIFS('Journal alimentaire'!J:J,'Journal alimentaire'!A:A,A4),0)</f>
        <v/>
      </c>
      <c r="F4" s="9">
        <f>IFERROR(SUMIFS('Journal alimentaire'!K:K,'Journal alimentaire'!A:A,A4),0)</f>
        <v/>
      </c>
      <c r="G4" s="9">
        <f>IFERROR(SUMIFS('Journal alimentaire'!L:L,'Journal alimentaire'!A:A,A4),0)</f>
        <v/>
      </c>
      <c r="H4" s="20">
        <f>IFERROR(B4/C4,0)</f>
        <v/>
      </c>
    </row>
    <row r="5">
      <c r="A5" s="3" t="n">
        <v>46207</v>
      </c>
      <c r="B5" s="7">
        <f>IFERROR(SUMIFS('Journal alimentaire'!I:I,'Journal alimentaire'!A:A,A5),0)</f>
        <v/>
      </c>
      <c r="C5" s="18" t="n">
        <v>2100</v>
      </c>
      <c r="D5" s="7">
        <f>C5-B5</f>
        <v/>
      </c>
      <c r="E5" s="7">
        <f>IFERROR(SUMIFS('Journal alimentaire'!J:J,'Journal alimentaire'!A:A,A5),0)</f>
        <v/>
      </c>
      <c r="F5" s="7">
        <f>IFERROR(SUMIFS('Journal alimentaire'!K:K,'Journal alimentaire'!A:A,A5),0)</f>
        <v/>
      </c>
      <c r="G5" s="7">
        <f>IFERROR(SUMIFS('Journal alimentaire'!L:L,'Journal alimentaire'!A:A,A5),0)</f>
        <v/>
      </c>
      <c r="H5" s="19">
        <f>IFERROR(B5/C5,0)</f>
        <v/>
      </c>
    </row>
    <row r="6">
      <c r="A6" s="3" t="n">
        <v>46208</v>
      </c>
      <c r="B6" s="9">
        <f>IFERROR(SUMIFS('Journal alimentaire'!I:I,'Journal alimentaire'!A:A,A6),0)</f>
        <v/>
      </c>
      <c r="C6" s="18" t="n">
        <v>2000</v>
      </c>
      <c r="D6" s="9">
        <f>C6-B6</f>
        <v/>
      </c>
      <c r="E6" s="9">
        <f>IFERROR(SUMIFS('Journal alimentaire'!J:J,'Journal alimentaire'!A:A,A6),0)</f>
        <v/>
      </c>
      <c r="F6" s="9">
        <f>IFERROR(SUMIFS('Journal alimentaire'!K:K,'Journal alimentaire'!A:A,A6),0)</f>
        <v/>
      </c>
      <c r="G6" s="9">
        <f>IFERROR(SUMIFS('Journal alimentaire'!L:L,'Journal alimentaire'!A:A,A6),0)</f>
        <v/>
      </c>
      <c r="H6" s="20">
        <f>IFERROR(B6/C6,0)</f>
        <v/>
      </c>
    </row>
    <row r="8">
      <c r="A8" s="21" t="inlineStr">
        <is>
          <t>Statistiques semaine</t>
        </is>
      </c>
    </row>
    <row r="9">
      <c r="A9" s="22" t="inlineStr">
        <is>
          <t>Moyenne calories/jour</t>
        </is>
      </c>
      <c r="B9" s="7">
        <f>IFERROR(AVERAGE(B3:B6),0)</f>
        <v/>
      </c>
    </row>
    <row r="10">
      <c r="A10" s="22" t="inlineStr">
        <is>
          <t>Jours dépassant l'objectif</t>
        </is>
      </c>
      <c r="B10" s="7">
        <f>COUNTIF(D3:D6,"&lt;0")</f>
        <v/>
      </c>
    </row>
    <row r="11">
      <c r="A11" s="22" t="inlineStr">
        <is>
          <t>Total calories semaine</t>
        </is>
      </c>
      <c r="B11" s="7">
        <f>SUM(B3:B6)</f>
        <v/>
      </c>
    </row>
  </sheetData>
  <mergeCells count="1">
    <mergeCell ref="A1:H1"/>
  </mergeCells>
  <conditionalFormatting sqref="D3:D10">
    <cfRule type="expression" priority="1" dxfId="3" stopIfTrue="0">
      <formula>D3&gt;0</formula>
    </cfRule>
    <cfRule type="expression" priority="2" dxfId="2" stopIfTrue="0">
      <formula>D3&lt;0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42"/>
  <sheetViews>
    <sheetView workbookViewId="0">
      <selection activeCell="A1" sqref="A1"/>
    </sheetView>
  </sheetViews>
  <sheetFormatPr baseColWidth="8" defaultRowHeight="15"/>
  <cols>
    <col width="28" customWidth="1" min="1" max="1"/>
    <col width="65" customWidth="1" min="2" max="2"/>
  </cols>
  <sheetData>
    <row r="1" ht="36" customHeight="1">
      <c r="A1" s="23" t="inlineStr">
        <is>
          <t>Mode d'emploi — Calcul de Calories</t>
        </is>
      </c>
    </row>
    <row r="2" ht="20" customHeight="1">
      <c r="A2" s="24" t="inlineStr"/>
      <c r="B2" s="24" t="inlineStr"/>
    </row>
    <row r="3" ht="20" customHeight="1">
      <c r="A3" s="25" t="inlineStr">
        <is>
          <t>FEUILLE 1 — Journal alimentaire</t>
        </is>
      </c>
      <c r="B3" s="25" t="inlineStr"/>
    </row>
    <row r="4" ht="20" customHeight="1">
      <c r="A4" s="22" t="inlineStr">
        <is>
          <t>Date</t>
        </is>
      </c>
      <c r="B4" s="26" t="inlineStr">
        <is>
          <t>Saisissez la date du repas au format JJ/MM/AAAA.</t>
        </is>
      </c>
    </row>
    <row r="5" ht="20" customHeight="1">
      <c r="A5" s="27" t="inlineStr">
        <is>
          <t>Repas</t>
        </is>
      </c>
      <c r="B5" s="28" t="inlineStr">
        <is>
          <t>Choisissez dans la liste : Petit-déjeuner, Déjeuner, Dîner, Collation.</t>
        </is>
      </c>
    </row>
    <row r="6" ht="20" customHeight="1">
      <c r="A6" s="22" t="inlineStr">
        <is>
          <t>Aliment</t>
        </is>
      </c>
      <c r="B6" s="26" t="inlineStr">
        <is>
          <t>Nom de l'aliment consommé (doit correspondre à la Table de référence pour VLOOKUP).</t>
        </is>
      </c>
    </row>
    <row r="7" ht="20" customHeight="1">
      <c r="A7" s="27" t="inlineStr">
        <is>
          <t>Quantité (g/ml)</t>
        </is>
      </c>
      <c r="B7" s="28" t="inlineStr">
        <is>
          <t>Quantité en grammes ou millilitres consommée.</t>
        </is>
      </c>
    </row>
    <row r="8" ht="20" customHeight="1">
      <c r="A8" s="22" t="inlineStr">
        <is>
          <t>Calories/100g</t>
        </is>
      </c>
      <c r="B8" s="26" t="inlineStr">
        <is>
          <t>Valeur calorique pour 100 g ou ml (remplie automatiquement via VLOOKUP).</t>
        </is>
      </c>
    </row>
    <row r="9" ht="20" customHeight="1">
      <c r="A9" s="27" t="inlineStr">
        <is>
          <t>Protéines/100g</t>
        </is>
      </c>
      <c r="B9" s="28" t="inlineStr">
        <is>
          <t>Teneur en protéines pour 100 g (source : Table de référence).</t>
        </is>
      </c>
    </row>
    <row r="10" ht="20" customHeight="1">
      <c r="A10" s="22" t="inlineStr">
        <is>
          <t>Glucides/100g</t>
        </is>
      </c>
      <c r="B10" s="26" t="inlineStr">
        <is>
          <t>Teneur en glucides pour 100 g (source : Table de référence).</t>
        </is>
      </c>
    </row>
    <row r="11" ht="20" customHeight="1">
      <c r="A11" s="27" t="inlineStr">
        <is>
          <t>Lipides/100g</t>
        </is>
      </c>
      <c r="B11" s="28" t="inlineStr">
        <is>
          <t>Teneur en lipides pour 100 g (source : Table de référence).</t>
        </is>
      </c>
    </row>
    <row r="12" ht="20" customHeight="1">
      <c r="A12" s="22" t="inlineStr">
        <is>
          <t>Calories totales</t>
        </is>
      </c>
      <c r="B12" s="26" t="inlineStr">
        <is>
          <t>Calculées automatiquement : Quantité × Calories/100g ÷ 100.</t>
        </is>
      </c>
    </row>
    <row r="13" ht="20" customHeight="1">
      <c r="A13" s="27" t="inlineStr">
        <is>
          <t>Protéines tot. (g)</t>
        </is>
      </c>
      <c r="B13" s="28" t="inlineStr">
        <is>
          <t>Calculées automatiquement : Quantité × Protéines/100g ÷ 100.</t>
        </is>
      </c>
    </row>
    <row r="14" ht="20" customHeight="1">
      <c r="A14" s="22" t="inlineStr">
        <is>
          <t>Glucides tot. (g)</t>
        </is>
      </c>
      <c r="B14" s="26" t="inlineStr">
        <is>
          <t>Calculées automatiquement : Quantité × Glucides/100g ÷ 100.</t>
        </is>
      </c>
    </row>
    <row r="15" ht="20" customHeight="1">
      <c r="A15" s="27" t="inlineStr">
        <is>
          <t>Lipides tot. (g)</t>
        </is>
      </c>
      <c r="B15" s="28" t="inlineStr">
        <is>
          <t>Calculées automatiquement : Quantité × Lipides/100g ÷ 100.</t>
        </is>
      </c>
    </row>
    <row r="16" ht="20" customHeight="1">
      <c r="A16" s="22" t="inlineStr">
        <is>
          <t>Type</t>
        </is>
      </c>
      <c r="B16" s="26" t="inlineStr">
        <is>
          <t>Alerte automatique : 'À réduire' si &gt; 400 kcal, 'À suivre' si &gt; 200, sinon 'OK'.</t>
        </is>
      </c>
    </row>
    <row r="17" ht="20" customHeight="1">
      <c r="A17" s="24" t="inlineStr"/>
      <c r="B17" s="24" t="inlineStr"/>
    </row>
    <row r="18" ht="20" customHeight="1">
      <c r="A18" s="25" t="inlineStr">
        <is>
          <t>FEUILLE 2 — Table de référence</t>
        </is>
      </c>
      <c r="B18" s="25" t="inlineStr"/>
    </row>
    <row r="19" ht="20" customHeight="1">
      <c r="A19" s="27" t="inlineStr">
        <is>
          <t>Aliment</t>
        </is>
      </c>
      <c r="B19" s="28" t="inlineStr">
        <is>
          <t>Nom exact de l'aliment (utilisé par VLOOKUP depuis le Journal alimentaire).</t>
        </is>
      </c>
    </row>
    <row r="20" ht="20" customHeight="1">
      <c r="A20" s="22" t="inlineStr">
        <is>
          <t>Catégorie</t>
        </is>
      </c>
      <c r="B20" s="26" t="inlineStr">
        <is>
          <t>Groupe alimentaire (Céréales, Légumes, Viandes, etc.).</t>
        </is>
      </c>
    </row>
    <row r="21" ht="20" customHeight="1">
      <c r="A21" s="27" t="inlineStr">
        <is>
          <t>Calories/100g</t>
        </is>
      </c>
      <c r="B21" s="28" t="inlineStr">
        <is>
          <t>Valeur calorique pour 100 g ou ml.</t>
        </is>
      </c>
    </row>
    <row r="22" ht="20" customHeight="1">
      <c r="A22" s="22" t="inlineStr">
        <is>
          <t>Protéines/100g</t>
        </is>
      </c>
      <c r="B22" s="26" t="inlineStr">
        <is>
          <t>Teneur en protéines pour 100 g.</t>
        </is>
      </c>
    </row>
    <row r="23" ht="20" customHeight="1">
      <c r="A23" s="27" t="inlineStr">
        <is>
          <t>Glucides/100g</t>
        </is>
      </c>
      <c r="B23" s="28" t="inlineStr">
        <is>
          <t>Teneur en glucides pour 100 g.</t>
        </is>
      </c>
    </row>
    <row r="24" ht="20" customHeight="1">
      <c r="A24" s="22" t="inlineStr">
        <is>
          <t>Lipides/100g</t>
        </is>
      </c>
      <c r="B24" s="26" t="inlineStr">
        <is>
          <t>Teneur en lipides pour 100 g.</t>
        </is>
      </c>
    </row>
    <row r="25" ht="20" customHeight="1">
      <c r="A25" s="27" t="inlineStr">
        <is>
          <t>Portion standard</t>
        </is>
      </c>
      <c r="B25" s="28" t="inlineStr">
        <is>
          <t>Quantité habituelle consommée en une fois.</t>
        </is>
      </c>
    </row>
    <row r="26" ht="20" customHeight="1">
      <c r="A26" s="22" t="inlineStr">
        <is>
          <t>Unité</t>
        </is>
      </c>
      <c r="B26" s="26" t="inlineStr">
        <is>
          <t>Unité de mesure (g, ml, portion).</t>
        </is>
      </c>
    </row>
    <row r="27" ht="20" customHeight="1">
      <c r="A27" s="24" t="inlineStr"/>
      <c r="B27" s="24" t="inlineStr"/>
    </row>
    <row r="28" ht="20" customHeight="1">
      <c r="A28" s="25" t="inlineStr">
        <is>
          <t>FEUILLE 3 — Synthèse quotidienne</t>
        </is>
      </c>
      <c r="B28" s="25" t="inlineStr"/>
    </row>
    <row r="29" ht="20" customHeight="1">
      <c r="A29" s="27" t="inlineStr">
        <is>
          <t>Date</t>
        </is>
      </c>
      <c r="B29" s="28" t="inlineStr">
        <is>
          <t>Date de la journée analysée (doit correspondre aux dates du Journal alimentaire).</t>
        </is>
      </c>
    </row>
    <row r="30" ht="20" customHeight="1">
      <c r="A30" s="22" t="inlineStr">
        <is>
          <t>Calories consommées</t>
        </is>
      </c>
      <c r="B30" s="26" t="inlineStr">
        <is>
          <t>Total calculé via SUMIFS depuis le Journal alimentaire.</t>
        </is>
      </c>
    </row>
    <row r="31" ht="20" customHeight="1">
      <c r="A31" s="27" t="inlineStr">
        <is>
          <t>Objectif calories</t>
        </is>
      </c>
      <c r="B31" s="28" t="inlineStr">
        <is>
          <t>Valeur saisie manuellement selon votre objectif journalier (ex. 2000 kcal).</t>
        </is>
      </c>
    </row>
    <row r="32" ht="20" customHeight="1">
      <c r="A32" s="22" t="inlineStr">
        <is>
          <t>Écart</t>
        </is>
      </c>
      <c r="B32" s="26" t="inlineStr">
        <is>
          <t>Différence entre l'objectif et les calories consommées. Positif = excédent.</t>
        </is>
      </c>
    </row>
    <row r="33" ht="20" customHeight="1">
      <c r="A33" s="27" t="inlineStr">
        <is>
          <t>Protéines tot. (g)</t>
        </is>
      </c>
      <c r="B33" s="28" t="inlineStr">
        <is>
          <t>Total des protéines consommées dans la journée.</t>
        </is>
      </c>
    </row>
    <row r="34" ht="20" customHeight="1">
      <c r="A34" s="22" t="inlineStr">
        <is>
          <t>Glucides tot. (g)</t>
        </is>
      </c>
      <c r="B34" s="26" t="inlineStr">
        <is>
          <t>Total des glucides consommés dans la journée.</t>
        </is>
      </c>
    </row>
    <row r="35" ht="20" customHeight="1">
      <c r="A35" s="27" t="inlineStr">
        <is>
          <t>Lipides tot. (g)</t>
        </is>
      </c>
      <c r="B35" s="28" t="inlineStr">
        <is>
          <t>Total des lipides consommés dans la journée.</t>
        </is>
      </c>
    </row>
    <row r="36" ht="20" customHeight="1">
      <c r="A36" s="22" t="inlineStr">
        <is>
          <t>% Objectif atteint</t>
        </is>
      </c>
      <c r="B36" s="26" t="inlineStr">
        <is>
          <t>Ratio calories consommées / objectif, affiché en pourcentage.</t>
        </is>
      </c>
    </row>
    <row r="37" ht="20" customHeight="1">
      <c r="A37" s="24" t="inlineStr"/>
      <c r="B37" s="24" t="inlineStr"/>
    </row>
    <row r="38" ht="20" customHeight="1">
      <c r="A38" s="25" t="inlineStr">
        <is>
          <t>CONSEILS D'UTILISATION</t>
        </is>
      </c>
      <c r="B38" s="25" t="inlineStr"/>
    </row>
    <row r="39" ht="20" customHeight="1">
      <c r="A39" s="27" t="inlineStr">
        <is>
          <t>Ajouter un aliment</t>
        </is>
      </c>
      <c r="B39" s="28" t="inlineStr">
        <is>
          <t>Ajoutez une ligne dans le Journal alimentaire. Saisissez la date, le repas et l'aliment.</t>
        </is>
      </c>
    </row>
    <row r="40" ht="20" customHeight="1">
      <c r="A40" s="22" t="inlineStr">
        <is>
          <t>Étendre la base</t>
        </is>
      </c>
      <c r="B40" s="26" t="inlineStr">
        <is>
          <t>Ajoutez vos aliments dans la Table de référence pour enrichir les VLOOKUP.</t>
        </is>
      </c>
    </row>
    <row r="41" ht="20" customHeight="1">
      <c r="A41" s="27" t="inlineStr">
        <is>
          <t>Mise en forme</t>
        </is>
      </c>
      <c r="B41" s="28" t="inlineStr">
        <is>
          <t>Les cellules rouges signalent des apports élevés. Les cellules vertes indiquent des portions raisonnables.</t>
        </is>
      </c>
    </row>
    <row r="42" ht="20" customHeight="1">
      <c r="A42" s="22" t="inlineStr">
        <is>
          <t>Objectif personnalisé</t>
        </is>
      </c>
      <c r="B42" s="26" t="inlineStr">
        <is>
          <t>Modifiez la colonne 'Objectif calories' dans la Synthèse quotidienne selon vos besoins.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2026-07-01T10:33:29Z</dcterms:created>
  <dcterms:modified xmlns:dcterms="http://purl.org/dc/terms/" xmlns:xsi="http://www.w3.org/2001/XMLSchema-instance" xsi:type="dcterms:W3CDTF">2026-07-01T10:33:29Z</dcterms:modified>
</cp:coreProperties>
</file>