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'Planning'!$A$4:$P$104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DD/MM/YYYY"/>
    <numFmt numFmtId="165" formatCode="hh:mm"/>
    <numFmt numFmtId="166" formatCode="0,00"/>
    <numFmt numFmtId="167" formatCode="0,00 &quot;h&quot;"/>
    <numFmt numFmtId="168" formatCode="# ##0,00 €"/>
    <numFmt numFmtId="169" formatCode="0,0 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0F766E"/>
      <sz val="11"/>
    </font>
    <font>
      <name val="Calibri"/>
      <color rgb="00475569"/>
      <sz val="9"/>
    </font>
    <font>
      <name val="Calibri"/>
      <b val="1"/>
      <color rgb="00FFFFFF"/>
      <sz val="11"/>
    </font>
    <font>
      <name val="Calibri"/>
      <color rgb="001F2937"/>
      <sz val="10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E6FFFB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14B8A6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center" vertical="center"/>
    </xf>
    <xf numFmtId="166" fontId="5" fillId="3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/>
    </xf>
    <xf numFmtId="167" fontId="5" fillId="5" borderId="1" applyAlignment="1" pivotButton="0" quotePrefix="0" xfId="0">
      <alignment horizontal="center" vertical="center"/>
    </xf>
    <xf numFmtId="168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1" fillId="6" borderId="0" applyAlignment="1" pivotButton="0" quotePrefix="0" xfId="0">
      <alignment horizontal="left" vertical="center"/>
    </xf>
    <xf numFmtId="0" fontId="4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 wrapText="1"/>
    </xf>
    <xf numFmtId="167" fontId="5" fillId="8" borderId="1" applyAlignment="1" pivotButton="0" quotePrefix="0" xfId="0">
      <alignment horizontal="right" vertical="center"/>
    </xf>
    <xf numFmtId="167" fontId="5" fillId="5" borderId="1" applyAlignment="1" pivotButton="0" quotePrefix="0" xfId="0">
      <alignment horizontal="right" vertical="center"/>
    </xf>
    <xf numFmtId="168" fontId="5" fillId="8" borderId="1" applyAlignment="1" pivotButton="0" quotePrefix="0" xfId="0">
      <alignment horizontal="right" vertical="center"/>
    </xf>
    <xf numFmtId="1" fontId="5" fillId="8" borderId="1" applyAlignment="1" pivotButton="0" quotePrefix="0" xfId="0">
      <alignment horizontal="right" vertical="center"/>
    </xf>
    <xf numFmtId="168" fontId="5" fillId="5" borderId="1" applyAlignment="1" pivotButton="0" quotePrefix="0" xfId="0">
      <alignment horizontal="right" vertical="center"/>
    </xf>
    <xf numFmtId="169" fontId="5" fillId="5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0" fontId="5" fillId="5" borderId="1" pivotButton="0" quotePrefix="0" xfId="0"/>
    <xf numFmtId="0" fontId="5" fillId="8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planifiées par collaborateur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'Synthèse'!E3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solidFill>
                <a:srgbClr val="1E293B"/>
              </a:solidFill>
              <a:prstDash val="solid"/>
            </a:ln>
          </spPr>
          <cat>
            <numRef>
              <f>'Synthèse'!$D$5:$D$13</f>
            </numRef>
          </cat>
          <val>
            <numRef>
              <f>'Synthèse'!$E$4:$E$13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activités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'Synthèse'!E16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solidFill>
                  <a:srgbClr val="FFFFFF"/>
                </a:solidFill>
                <a:prstDash val="solid"/>
              </a:ln>
            </spPr>
          </dPt>
          <cat>
            <numRef>
              <f>'Synthèse'!$D$17:$D$20</f>
            </numRef>
          </cat>
          <val>
            <numRef>
              <f>'Synthèse'!$E$17:$E$20</f>
            </numRef>
          </val>
        </ser>
        <dLbls>
          <showPercent val="1"/>
          <showLeaderLines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10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P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6" customWidth="1" min="3" max="3"/>
    <col width="17" customWidth="1" min="4" max="4"/>
    <col width="20" customWidth="1" min="5" max="5"/>
    <col width="34" customWidth="1" min="6" max="6"/>
    <col width="14" customWidth="1" min="7" max="7"/>
    <col width="13" customWidth="1" min="8" max="8"/>
    <col width="12" customWidth="1" min="9" max="9"/>
    <col width="20" customWidth="1" min="10" max="10"/>
    <col width="13" customWidth="1" min="11" max="11"/>
    <col width="14" customWidth="1" min="12" max="12"/>
    <col width="18" customWidth="1" min="13" max="13"/>
    <col width="18" customWidth="1" min="14" max="14"/>
    <col width="31" customWidth="1" min="15" max="15"/>
    <col width="18" customWidth="1" min="16" max="16"/>
  </cols>
  <sheetData>
    <row r="1" ht="30" customHeight="1">
      <c r="A1" s="1" t="inlineStr">
        <is>
          <t>Planning hebdomadaire des activités</t>
        </is>
      </c>
    </row>
    <row r="2">
      <c r="A2" s="2" t="inlineStr">
        <is>
          <t>Semaine du 07/09/2026 au 13/09/2026</t>
        </is>
      </c>
    </row>
    <row r="3">
      <c r="A3" s="3" t="inlineStr">
        <is>
          <t>Les cellules jaunes sont à renseigner ou à modifier. Les colonnes calculées sont mises à jour automatiquement.</t>
        </is>
      </c>
    </row>
    <row r="4" ht="34" customHeight="1">
      <c r="A4" s="4" t="inlineStr">
        <is>
          <t>Date</t>
        </is>
      </c>
      <c r="B4" s="4" t="inlineStr">
        <is>
          <t>Jour</t>
        </is>
      </c>
      <c r="C4" s="4" t="inlineStr">
        <is>
          <t>Collaborateur</t>
        </is>
      </c>
      <c r="D4" s="4" t="inlineStr">
        <is>
          <t>Ville / lieu</t>
        </is>
      </c>
      <c r="E4" s="4" t="inlineStr">
        <is>
          <t>Service</t>
        </is>
      </c>
      <c r="F4" s="4" t="inlineStr">
        <is>
          <t>Tâche / rendez-vous</t>
        </is>
      </c>
      <c r="G4" s="4" t="inlineStr">
        <is>
          <t>Heure de début</t>
        </is>
      </c>
      <c r="H4" s="4" t="inlineStr">
        <is>
          <t>Heure de fin</t>
        </is>
      </c>
      <c r="I4" s="4" t="inlineStr">
        <is>
          <t>Pause (h)</t>
        </is>
      </c>
      <c r="J4" s="4" t="inlineStr">
        <is>
          <t>Durée planifiée (h)</t>
        </is>
      </c>
      <c r="K4" s="4" t="inlineStr">
        <is>
          <t>Priorité</t>
        </is>
      </c>
      <c r="L4" s="4" t="inlineStr">
        <is>
          <t>Statut</t>
        </is>
      </c>
      <c r="M4" s="4" t="inlineStr">
        <is>
          <t>Taux horaire (€)</t>
        </is>
      </c>
      <c r="N4" s="4" t="inlineStr">
        <is>
          <t>Coût estimé (€)</t>
        </is>
      </c>
      <c r="O4" s="4" t="inlineStr">
        <is>
          <t>Commentaires</t>
        </is>
      </c>
      <c r="P4" s="4" t="inlineStr">
        <is>
          <t>Alerte planning</t>
        </is>
      </c>
    </row>
    <row r="5" ht="22" customHeight="1">
      <c r="A5" s="5" t="n">
        <v>46272</v>
      </c>
      <c r="B5" s="6">
        <f>IF(A5="","",TEXT(A5,"dddd"))</f>
        <v/>
      </c>
      <c r="C5" s="7" t="inlineStr">
        <is>
          <t>Marie</t>
        </is>
      </c>
      <c r="D5" s="8" t="inlineStr">
        <is>
          <t>Paris</t>
        </is>
      </c>
      <c r="E5" s="8" t="inlineStr">
        <is>
          <t>Commerce</t>
        </is>
      </c>
      <c r="F5" s="8" t="inlineStr">
        <is>
          <t>Réunion commerciale</t>
        </is>
      </c>
      <c r="G5" s="9" t="n">
        <v>0.375</v>
      </c>
      <c r="H5" s="9" t="n">
        <v>0.4375</v>
      </c>
      <c r="I5" s="10" t="n">
        <v>0</v>
      </c>
      <c r="J5" s="11">
        <f>IF(OR(G5="",H5=""),"",MAX(0,(H5-G5)*24-IF(I5="",0,I5)))</f>
        <v/>
      </c>
      <c r="K5" s="7" t="inlineStr">
        <is>
          <t>Haute</t>
        </is>
      </c>
      <c r="L5" s="7" t="inlineStr">
        <is>
          <t>Terminé</t>
        </is>
      </c>
      <c r="M5" s="12">
        <f>IF(C5="","",IFERROR(VLOOKUP(C5,'Synthèse'!$H$5:$I$14,2,FALSE),""))</f>
        <v/>
      </c>
      <c r="N5" s="12">
        <f>IF(OR(J5="",M5=""),"",J5*M5)</f>
        <v/>
      </c>
      <c r="O5" s="8" t="inlineStr">
        <is>
          <t>Compte rendu transmis au client</t>
        </is>
      </c>
      <c r="P5" s="13">
        <f>IF(A5="","",IF(L5="Terminé","Clôturé",IF(A5&lt;TODAY(),"À vérifier","Planifié")))</f>
        <v/>
      </c>
    </row>
    <row r="6" ht="22" customHeight="1">
      <c r="A6" s="5" t="n">
        <v>46272</v>
      </c>
      <c r="B6" s="14">
        <f>IF(A6="","",TEXT(A6,"dddd"))</f>
        <v/>
      </c>
      <c r="C6" s="7" t="inlineStr">
        <is>
          <t>Julien</t>
        </is>
      </c>
      <c r="D6" s="8" t="inlineStr">
        <is>
          <t>Lyon</t>
        </is>
      </c>
      <c r="E6" s="8" t="inlineStr">
        <is>
          <t>Commercial</t>
        </is>
      </c>
      <c r="F6" s="8" t="inlineStr">
        <is>
          <t>Préparation devis client</t>
        </is>
      </c>
      <c r="G6" s="9" t="n">
        <v>0.4166666666666667</v>
      </c>
      <c r="H6" s="9" t="n">
        <v>0.5</v>
      </c>
      <c r="I6" s="10" t="n">
        <v>0.25</v>
      </c>
      <c r="J6" s="15">
        <f>IF(OR(G6="",H6=""),"",MAX(0,(H6-G6)*24-IF(I6="",0,I6)))</f>
        <v/>
      </c>
      <c r="K6" s="7" t="inlineStr">
        <is>
          <t>Normale</t>
        </is>
      </c>
      <c r="L6" s="7" t="inlineStr">
        <is>
          <t>En cours</t>
        </is>
      </c>
      <c r="M6" s="16">
        <f>IF(C6="","",IFERROR(VLOOKUP(C6,'Synthèse'!$H$5:$I$14,2,FALSE),""))</f>
        <v/>
      </c>
      <c r="N6" s="16">
        <f>IF(OR(J6="",M6=""),"",J6*M6)</f>
        <v/>
      </c>
      <c r="O6" s="8" t="inlineStr">
        <is>
          <t>Validation interne prévue</t>
        </is>
      </c>
      <c r="P6" s="17">
        <f>IF(A6="","",IF(L6="Terminé","Clôturé",IF(A6&lt;TODAY(),"À vérifier","Planifié")))</f>
        <v/>
      </c>
    </row>
    <row r="7" ht="22" customHeight="1">
      <c r="A7" s="5" t="n">
        <v>46273</v>
      </c>
      <c r="B7" s="6">
        <f>IF(A7="","",TEXT(A7,"dddd"))</f>
        <v/>
      </c>
      <c r="C7" s="7" t="inlineStr">
        <is>
          <t>Sophie</t>
        </is>
      </c>
      <c r="D7" s="8" t="inlineStr">
        <is>
          <t>Marseille</t>
        </is>
      </c>
      <c r="E7" s="8" t="inlineStr">
        <is>
          <t>Achats</t>
        </is>
      </c>
      <c r="F7" s="8" t="inlineStr">
        <is>
          <t>Visite fournisseur</t>
        </is>
      </c>
      <c r="G7" s="9" t="n">
        <v>0.3958333333333333</v>
      </c>
      <c r="H7" s="9" t="n">
        <v>0.4583333333333333</v>
      </c>
      <c r="I7" s="10" t="n">
        <v>0</v>
      </c>
      <c r="J7" s="11">
        <f>IF(OR(G7="",H7=""),"",MAX(0,(H7-G7)*24-IF(I7="",0,I7)))</f>
        <v/>
      </c>
      <c r="K7" s="7" t="inlineStr">
        <is>
          <t>Haute</t>
        </is>
      </c>
      <c r="L7" s="7" t="inlineStr">
        <is>
          <t>À faire</t>
        </is>
      </c>
      <c r="M7" s="12">
        <f>IF(C7="","",IFERROR(VLOOKUP(C7,'Synthèse'!$H$5:$I$14,2,FALSE),""))</f>
        <v/>
      </c>
      <c r="N7" s="12">
        <f>IF(OR(J7="",M7=""),"",J7*M7)</f>
        <v/>
      </c>
      <c r="O7" s="8" t="inlineStr">
        <is>
          <t>Préparer la grille de contrôle</t>
        </is>
      </c>
      <c r="P7" s="13">
        <f>IF(A7="","",IF(L7="Terminé","Clôturé",IF(A7&lt;TODAY(),"À vérifier","Planifié")))</f>
        <v/>
      </c>
    </row>
    <row r="8" ht="22" customHeight="1">
      <c r="A8" s="5" t="n">
        <v>46274</v>
      </c>
      <c r="B8" s="14">
        <f>IF(A8="","",TEXT(A8,"dddd"))</f>
        <v/>
      </c>
      <c r="C8" s="7" t="inlineStr">
        <is>
          <t>Thomas</t>
        </is>
      </c>
      <c r="D8" s="8" t="inlineStr">
        <is>
          <t>Toulouse</t>
        </is>
      </c>
      <c r="E8" s="8" t="inlineStr">
        <is>
          <t>Informatique</t>
        </is>
      </c>
      <c r="F8" s="8" t="inlineStr">
        <is>
          <t>Suivi projet informatique</t>
        </is>
      </c>
      <c r="G8" s="9" t="n">
        <v>0.5625</v>
      </c>
      <c r="H8" s="9" t="n">
        <v>0.6875</v>
      </c>
      <c r="I8" s="10" t="n">
        <v>0.25</v>
      </c>
      <c r="J8" s="15">
        <f>IF(OR(G8="",H8=""),"",MAX(0,(H8-G8)*24-IF(I8="",0,I8)))</f>
        <v/>
      </c>
      <c r="K8" s="7" t="inlineStr">
        <is>
          <t>Haute</t>
        </is>
      </c>
      <c r="L8" s="7" t="inlineStr">
        <is>
          <t>En cours</t>
        </is>
      </c>
      <c r="M8" s="16">
        <f>IF(C8="","",IFERROR(VLOOKUP(C8,'Synthèse'!$H$5:$I$14,2,FALSE),""))</f>
        <v/>
      </c>
      <c r="N8" s="16">
        <f>IF(OR(J8="",M8=""),"",J8*M8)</f>
        <v/>
      </c>
      <c r="O8" s="8" t="inlineStr">
        <is>
          <t>Point d'avancement avec l'équipe</t>
        </is>
      </c>
      <c r="P8" s="17">
        <f>IF(A8="","",IF(L8="Terminé","Clôturé",IF(A8&lt;TODAY(),"À vérifier","Planifié")))</f>
        <v/>
      </c>
    </row>
    <row r="9" ht="22" customHeight="1">
      <c r="A9" s="5" t="n">
        <v>46275</v>
      </c>
      <c r="B9" s="6">
        <f>IF(A9="","",TEXT(A9,"dddd"))</f>
        <v/>
      </c>
      <c r="C9" s="7" t="inlineStr">
        <is>
          <t>Camille</t>
        </is>
      </c>
      <c r="D9" s="8" t="inlineStr">
        <is>
          <t>Bordeaux</t>
        </is>
      </c>
      <c r="E9" s="8" t="inlineStr">
        <is>
          <t>Commercial</t>
        </is>
      </c>
      <c r="F9" s="8" t="inlineStr">
        <is>
          <t>Relance clients</t>
        </is>
      </c>
      <c r="G9" s="9" t="n">
        <v>0.375</v>
      </c>
      <c r="H9" s="9" t="n">
        <v>0.4791666666666667</v>
      </c>
      <c r="I9" s="10" t="n">
        <v>0</v>
      </c>
      <c r="J9" s="11">
        <f>IF(OR(G9="",H9=""),"",MAX(0,(H9-G9)*24-IF(I9="",0,I9)))</f>
        <v/>
      </c>
      <c r="K9" s="7" t="inlineStr">
        <is>
          <t>Normale</t>
        </is>
      </c>
      <c r="L9" s="7" t="inlineStr">
        <is>
          <t>À faire</t>
        </is>
      </c>
      <c r="M9" s="12">
        <f>IF(C9="","",IFERROR(VLOOKUP(C9,'Synthèse'!$H$5:$I$14,2,FALSE),""))</f>
        <v/>
      </c>
      <c r="N9" s="12">
        <f>IF(OR(J9="",M9=""),"",J9*M9)</f>
        <v/>
      </c>
      <c r="O9" s="8" t="inlineStr">
        <is>
          <t>Prioriser les dossiers sans réponse</t>
        </is>
      </c>
      <c r="P9" s="13">
        <f>IF(A9="","",IF(L9="Terminé","Clôturé",IF(A9&lt;TODAY(),"À vérifier","Planifié")))</f>
        <v/>
      </c>
    </row>
    <row r="10" ht="22" customHeight="1">
      <c r="A10" s="5" t="n">
        <v>46276</v>
      </c>
      <c r="B10" s="14">
        <f>IF(A10="","",TEXT(A10,"dddd"))</f>
        <v/>
      </c>
      <c r="C10" s="7" t="inlineStr">
        <is>
          <t>Nicolas</t>
        </is>
      </c>
      <c r="D10" s="8" t="inlineStr">
        <is>
          <t>Lille</t>
        </is>
      </c>
      <c r="E10" s="8" t="inlineStr">
        <is>
          <t>Comptabilité</t>
        </is>
      </c>
      <c r="F10" s="8" t="inlineStr">
        <is>
          <t>Contrôle factures et TVA</t>
        </is>
      </c>
      <c r="G10" s="9" t="n">
        <v>0.5833333333333334</v>
      </c>
      <c r="H10" s="9" t="n">
        <v>0.6666666666666666</v>
      </c>
      <c r="I10" s="10" t="n">
        <v>0</v>
      </c>
      <c r="J10" s="15">
        <f>IF(OR(G10="",H10=""),"",MAX(0,(H10-G10)*24-IF(I10="",0,I10)))</f>
        <v/>
      </c>
      <c r="K10" s="7" t="inlineStr">
        <is>
          <t>Haute</t>
        </is>
      </c>
      <c r="L10" s="7" t="inlineStr">
        <is>
          <t>Terminé</t>
        </is>
      </c>
      <c r="M10" s="16">
        <f>IF(C10="","",IFERROR(VLOOKUP(C10,'Synthèse'!$H$5:$I$14,2,FALSE),""))</f>
        <v/>
      </c>
      <c r="N10" s="16">
        <f>IF(OR(J10="",M10=""),"",J10*M10)</f>
        <v/>
      </c>
      <c r="O10" s="8" t="inlineStr">
        <is>
          <t>Écarts corrigés</t>
        </is>
      </c>
      <c r="P10" s="17">
        <f>IF(A10="","",IF(L10="Terminé","Clôturé",IF(A10&lt;TODAY(),"À vérifier","Planifié")))</f>
        <v/>
      </c>
    </row>
    <row r="11" ht="22" customHeight="1">
      <c r="A11" s="5" t="n">
        <v>46276</v>
      </c>
      <c r="B11" s="6">
        <f>IF(A11="","",TEXT(A11,"dddd"))</f>
        <v/>
      </c>
      <c r="C11" s="7" t="inlineStr">
        <is>
          <t>Léa</t>
        </is>
      </c>
      <c r="D11" s="8" t="inlineStr">
        <is>
          <t>Nantes</t>
        </is>
      </c>
      <c r="E11" s="8" t="inlineStr">
        <is>
          <t>Ressources humaines</t>
        </is>
      </c>
      <c r="F11" s="8" t="inlineStr">
        <is>
          <t>Entretien annuel</t>
        </is>
      </c>
      <c r="G11" s="9" t="n">
        <v>0.4166666666666667</v>
      </c>
      <c r="H11" s="9" t="n">
        <v>0.4583333333333333</v>
      </c>
      <c r="I11" s="10" t="n">
        <v>0</v>
      </c>
      <c r="J11" s="11">
        <f>IF(OR(G11="",H11=""),"",MAX(0,(H11-G11)*24-IF(I11="",0,I11)))</f>
        <v/>
      </c>
      <c r="K11" s="7" t="inlineStr">
        <is>
          <t>Normale</t>
        </is>
      </c>
      <c r="L11" s="7" t="inlineStr">
        <is>
          <t>À faire</t>
        </is>
      </c>
      <c r="M11" s="12">
        <f>IF(C11="","",IFERROR(VLOOKUP(C11,'Synthèse'!$H$5:$I$14,2,FALSE),""))</f>
        <v/>
      </c>
      <c r="N11" s="12">
        <f>IF(OR(J11="",M11=""),"",J11*M11)</f>
        <v/>
      </c>
      <c r="O11" s="8" t="inlineStr">
        <is>
          <t>Préparer la synthèse d'entretien</t>
        </is>
      </c>
      <c r="P11" s="13">
        <f>IF(A11="","",IF(L11="Terminé","Clôturé",IF(A11&lt;TODAY(),"À vérifier","Planifié")))</f>
        <v/>
      </c>
    </row>
    <row r="12" ht="22" customHeight="1">
      <c r="A12" s="5" t="n">
        <v>46277</v>
      </c>
      <c r="B12" s="14">
        <f>IF(A12="","",TEXT(A12,"dddd"))</f>
        <v/>
      </c>
      <c r="C12" s="7" t="inlineStr">
        <is>
          <t>Antoine</t>
        </is>
      </c>
      <c r="D12" s="8" t="inlineStr">
        <is>
          <t>Strasbourg</t>
        </is>
      </c>
      <c r="E12" s="8" t="inlineStr">
        <is>
          <t>Formation</t>
        </is>
      </c>
      <c r="F12" s="8" t="inlineStr">
        <is>
          <t>Formation RGPD/CNIL</t>
        </is>
      </c>
      <c r="G12" s="9" t="n">
        <v>0.375</v>
      </c>
      <c r="H12" s="9" t="n">
        <v>0.5</v>
      </c>
      <c r="I12" s="10" t="n">
        <v>0.25</v>
      </c>
      <c r="J12" s="15">
        <f>IF(OR(G12="",H12=""),"",MAX(0,(H12-G12)*24-IF(I12="",0,I12)))</f>
        <v/>
      </c>
      <c r="K12" s="7" t="inlineStr">
        <is>
          <t>Basse</t>
        </is>
      </c>
      <c r="L12" s="7" t="inlineStr">
        <is>
          <t>À faire</t>
        </is>
      </c>
      <c r="M12" s="16">
        <f>IF(C12="","",IFERROR(VLOOKUP(C12,'Synthèse'!$H$5:$I$14,2,FALSE),""))</f>
        <v/>
      </c>
      <c r="N12" s="16">
        <f>IF(OR(J12="",M12=""),"",J12*M12)</f>
        <v/>
      </c>
      <c r="O12" s="8" t="inlineStr">
        <is>
          <t>Supports de formation à partager</t>
        </is>
      </c>
      <c r="P12" s="17">
        <f>IF(A12="","",IF(L12="Terminé","Clôturé",IF(A12&lt;TODAY(),"À vérifier","Planifié")))</f>
        <v/>
      </c>
    </row>
    <row r="13" ht="22" customHeight="1">
      <c r="A13" s="5" t="n">
        <v>46278</v>
      </c>
      <c r="B13" s="6">
        <f>IF(A13="","",TEXT(A13,"dddd"))</f>
        <v/>
      </c>
      <c r="C13" s="7" t="inlineStr">
        <is>
          <t>Chloé</t>
        </is>
      </c>
      <c r="D13" s="8" t="inlineStr">
        <is>
          <t>Rennes</t>
        </is>
      </c>
      <c r="E13" s="8" t="inlineStr">
        <is>
          <t>Finance</t>
        </is>
      </c>
      <c r="F13" s="8" t="inlineStr">
        <is>
          <t>Préparation reporting hebdomadaire</t>
        </is>
      </c>
      <c r="G13" s="9" t="n">
        <v>0.625</v>
      </c>
      <c r="H13" s="9" t="n">
        <v>0.7083333333333334</v>
      </c>
      <c r="I13" s="10" t="n">
        <v>0</v>
      </c>
      <c r="J13" s="11">
        <f>IF(OR(G13="",H13=""),"",MAX(0,(H13-G13)*24-IF(I13="",0,I13)))</f>
        <v/>
      </c>
      <c r="K13" s="7" t="inlineStr">
        <is>
          <t>Normale</t>
        </is>
      </c>
      <c r="L13" s="7" t="inlineStr">
        <is>
          <t>À faire</t>
        </is>
      </c>
      <c r="M13" s="12">
        <f>IF(C13="","",IFERROR(VLOOKUP(C13,'Synthèse'!$H$5:$I$14,2,FALSE),""))</f>
        <v/>
      </c>
      <c r="N13" s="12">
        <f>IF(OR(J13="",M13=""),"",J13*M13)</f>
        <v/>
      </c>
      <c r="O13" s="8" t="inlineStr">
        <is>
          <t>Consolider les indicateurs clés</t>
        </is>
      </c>
      <c r="P13" s="13">
        <f>IF(A13="","",IF(L13="Terminé","Clôturé",IF(A13&lt;TODAY(),"À vérifier","Planifié")))</f>
        <v/>
      </c>
    </row>
    <row r="14" ht="22" customHeight="1">
      <c r="A14" s="5" t="n"/>
      <c r="B14" s="14">
        <f>IF(A14="","",TEXT(A14,"dddd"))</f>
        <v/>
      </c>
      <c r="C14" s="7" t="n"/>
      <c r="D14" s="8" t="n"/>
      <c r="E14" s="8" t="n"/>
      <c r="F14" s="8" t="n"/>
      <c r="G14" s="9" t="n"/>
      <c r="H14" s="9" t="n"/>
      <c r="I14" s="10" t="n"/>
      <c r="J14" s="15">
        <f>IF(OR(G14="",H14=""),"",MAX(0,(H14-G14)*24-IF(I14="",0,I14)))</f>
        <v/>
      </c>
      <c r="K14" s="7" t="n"/>
      <c r="L14" s="7" t="n"/>
      <c r="M14" s="16">
        <f>IF(C14="","",IFERROR(VLOOKUP(C14,'Synthèse'!$H$5:$I$14,2,FALSE),""))</f>
        <v/>
      </c>
      <c r="N14" s="16">
        <f>IF(OR(J14="",M14=""),"",J14*M14)</f>
        <v/>
      </c>
      <c r="O14" s="8" t="n"/>
      <c r="P14" s="17">
        <f>IF(A14="","",IF(L14="Terminé","Clôturé",IF(A14&lt;TODAY(),"À vérifier","Planifié")))</f>
        <v/>
      </c>
    </row>
    <row r="15" ht="22" customHeight="1">
      <c r="A15" s="5" t="n"/>
      <c r="B15" s="6">
        <f>IF(A15="","",TEXT(A15,"dddd"))</f>
        <v/>
      </c>
      <c r="C15" s="7" t="n"/>
      <c r="D15" s="8" t="n"/>
      <c r="E15" s="8" t="n"/>
      <c r="F15" s="8" t="n"/>
      <c r="G15" s="9" t="n"/>
      <c r="H15" s="9" t="n"/>
      <c r="I15" s="10" t="n"/>
      <c r="J15" s="11">
        <f>IF(OR(G15="",H15=""),"",MAX(0,(H15-G15)*24-IF(I15="",0,I15)))</f>
        <v/>
      </c>
      <c r="K15" s="7" t="n"/>
      <c r="L15" s="7" t="n"/>
      <c r="M15" s="12">
        <f>IF(C15="","",IFERROR(VLOOKUP(C15,'Synthèse'!$H$5:$I$14,2,FALSE),""))</f>
        <v/>
      </c>
      <c r="N15" s="12">
        <f>IF(OR(J15="",M15=""),"",J15*M15)</f>
        <v/>
      </c>
      <c r="O15" s="8" t="n"/>
      <c r="P15" s="13">
        <f>IF(A15="","",IF(L15="Terminé","Clôturé",IF(A15&lt;TODAY(),"À vérifier","Planifié")))</f>
        <v/>
      </c>
    </row>
    <row r="16" ht="22" customHeight="1">
      <c r="A16" s="5" t="n"/>
      <c r="B16" s="14">
        <f>IF(A16="","",TEXT(A16,"dddd"))</f>
        <v/>
      </c>
      <c r="C16" s="7" t="n"/>
      <c r="D16" s="8" t="n"/>
      <c r="E16" s="8" t="n"/>
      <c r="F16" s="8" t="n"/>
      <c r="G16" s="9" t="n"/>
      <c r="H16" s="9" t="n"/>
      <c r="I16" s="10" t="n"/>
      <c r="J16" s="15">
        <f>IF(OR(G16="",H16=""),"",MAX(0,(H16-G16)*24-IF(I16="",0,I16)))</f>
        <v/>
      </c>
      <c r="K16" s="7" t="n"/>
      <c r="L16" s="7" t="n"/>
      <c r="M16" s="16">
        <f>IF(C16="","",IFERROR(VLOOKUP(C16,'Synthèse'!$H$5:$I$14,2,FALSE),""))</f>
        <v/>
      </c>
      <c r="N16" s="16">
        <f>IF(OR(J16="",M16=""),"",J16*M16)</f>
        <v/>
      </c>
      <c r="O16" s="8" t="n"/>
      <c r="P16" s="17">
        <f>IF(A16="","",IF(L16="Terminé","Clôturé",IF(A16&lt;TODAY(),"À vérifier","Planifié")))</f>
        <v/>
      </c>
    </row>
    <row r="17" ht="22" customHeight="1">
      <c r="A17" s="5" t="n"/>
      <c r="B17" s="6">
        <f>IF(A17="","",TEXT(A17,"dddd"))</f>
        <v/>
      </c>
      <c r="C17" s="7" t="n"/>
      <c r="D17" s="8" t="n"/>
      <c r="E17" s="8" t="n"/>
      <c r="F17" s="8" t="n"/>
      <c r="G17" s="9" t="n"/>
      <c r="H17" s="9" t="n"/>
      <c r="I17" s="10" t="n"/>
      <c r="J17" s="11">
        <f>IF(OR(G17="",H17=""),"",MAX(0,(H17-G17)*24-IF(I17="",0,I17)))</f>
        <v/>
      </c>
      <c r="K17" s="7" t="n"/>
      <c r="L17" s="7" t="n"/>
      <c r="M17" s="12">
        <f>IF(C17="","",IFERROR(VLOOKUP(C17,'Synthèse'!$H$5:$I$14,2,FALSE),""))</f>
        <v/>
      </c>
      <c r="N17" s="12">
        <f>IF(OR(J17="",M17=""),"",J17*M17)</f>
        <v/>
      </c>
      <c r="O17" s="8" t="n"/>
      <c r="P17" s="13">
        <f>IF(A17="","",IF(L17="Terminé","Clôturé",IF(A17&lt;TODAY(),"À vérifier","Planifié")))</f>
        <v/>
      </c>
    </row>
    <row r="18" ht="22" customHeight="1">
      <c r="A18" s="5" t="n"/>
      <c r="B18" s="14">
        <f>IF(A18="","",TEXT(A18,"dddd"))</f>
        <v/>
      </c>
      <c r="C18" s="7" t="n"/>
      <c r="D18" s="8" t="n"/>
      <c r="E18" s="8" t="n"/>
      <c r="F18" s="8" t="n"/>
      <c r="G18" s="9" t="n"/>
      <c r="H18" s="9" t="n"/>
      <c r="I18" s="10" t="n"/>
      <c r="J18" s="15">
        <f>IF(OR(G18="",H18=""),"",MAX(0,(H18-G18)*24-IF(I18="",0,I18)))</f>
        <v/>
      </c>
      <c r="K18" s="7" t="n"/>
      <c r="L18" s="7" t="n"/>
      <c r="M18" s="16">
        <f>IF(C18="","",IFERROR(VLOOKUP(C18,'Synthèse'!$H$5:$I$14,2,FALSE),""))</f>
        <v/>
      </c>
      <c r="N18" s="16">
        <f>IF(OR(J18="",M18=""),"",J18*M18)</f>
        <v/>
      </c>
      <c r="O18" s="8" t="n"/>
      <c r="P18" s="17">
        <f>IF(A18="","",IF(L18="Terminé","Clôturé",IF(A18&lt;TODAY(),"À vérifier","Planifié")))</f>
        <v/>
      </c>
    </row>
    <row r="19" ht="22" customHeight="1">
      <c r="A19" s="5" t="n"/>
      <c r="B19" s="6">
        <f>IF(A19="","",TEXT(A19,"dddd"))</f>
        <v/>
      </c>
      <c r="C19" s="7" t="n"/>
      <c r="D19" s="8" t="n"/>
      <c r="E19" s="8" t="n"/>
      <c r="F19" s="8" t="n"/>
      <c r="G19" s="9" t="n"/>
      <c r="H19" s="9" t="n"/>
      <c r="I19" s="10" t="n"/>
      <c r="J19" s="11">
        <f>IF(OR(G19="",H19=""),"",MAX(0,(H19-G19)*24-IF(I19="",0,I19)))</f>
        <v/>
      </c>
      <c r="K19" s="7" t="n"/>
      <c r="L19" s="7" t="n"/>
      <c r="M19" s="12">
        <f>IF(C19="","",IFERROR(VLOOKUP(C19,'Synthèse'!$H$5:$I$14,2,FALSE),""))</f>
        <v/>
      </c>
      <c r="N19" s="12">
        <f>IF(OR(J19="",M19=""),"",J19*M19)</f>
        <v/>
      </c>
      <c r="O19" s="8" t="n"/>
      <c r="P19" s="13">
        <f>IF(A19="","",IF(L19="Terminé","Clôturé",IF(A19&lt;TODAY(),"À vérifier","Planifié")))</f>
        <v/>
      </c>
    </row>
    <row r="20" ht="22" customHeight="1">
      <c r="A20" s="5" t="n"/>
      <c r="B20" s="14">
        <f>IF(A20="","",TEXT(A20,"dddd"))</f>
        <v/>
      </c>
      <c r="C20" s="7" t="n"/>
      <c r="D20" s="8" t="n"/>
      <c r="E20" s="8" t="n"/>
      <c r="F20" s="8" t="n"/>
      <c r="G20" s="9" t="n"/>
      <c r="H20" s="9" t="n"/>
      <c r="I20" s="10" t="n"/>
      <c r="J20" s="15">
        <f>IF(OR(G20="",H20=""),"",MAX(0,(H20-G20)*24-IF(I20="",0,I20)))</f>
        <v/>
      </c>
      <c r="K20" s="7" t="n"/>
      <c r="L20" s="7" t="n"/>
      <c r="M20" s="16">
        <f>IF(C20="","",IFERROR(VLOOKUP(C20,'Synthèse'!$H$5:$I$14,2,FALSE),""))</f>
        <v/>
      </c>
      <c r="N20" s="16">
        <f>IF(OR(J20="",M20=""),"",J20*M20)</f>
        <v/>
      </c>
      <c r="O20" s="8" t="n"/>
      <c r="P20" s="17">
        <f>IF(A20="","",IF(L20="Terminé","Clôturé",IF(A20&lt;TODAY(),"À vérifier","Planifié")))</f>
        <v/>
      </c>
    </row>
    <row r="21" ht="22" customHeight="1">
      <c r="A21" s="5" t="n"/>
      <c r="B21" s="6">
        <f>IF(A21="","",TEXT(A21,"dddd"))</f>
        <v/>
      </c>
      <c r="C21" s="7" t="n"/>
      <c r="D21" s="8" t="n"/>
      <c r="E21" s="8" t="n"/>
      <c r="F21" s="8" t="n"/>
      <c r="G21" s="9" t="n"/>
      <c r="H21" s="9" t="n"/>
      <c r="I21" s="10" t="n"/>
      <c r="J21" s="11">
        <f>IF(OR(G21="",H21=""),"",MAX(0,(H21-G21)*24-IF(I21="",0,I21)))</f>
        <v/>
      </c>
      <c r="K21" s="7" t="n"/>
      <c r="L21" s="7" t="n"/>
      <c r="M21" s="12">
        <f>IF(C21="","",IFERROR(VLOOKUP(C21,'Synthèse'!$H$5:$I$14,2,FALSE),""))</f>
        <v/>
      </c>
      <c r="N21" s="12">
        <f>IF(OR(J21="",M21=""),"",J21*M21)</f>
        <v/>
      </c>
      <c r="O21" s="8" t="n"/>
      <c r="P21" s="13">
        <f>IF(A21="","",IF(L21="Terminé","Clôturé",IF(A21&lt;TODAY(),"À vérifier","Planifié")))</f>
        <v/>
      </c>
    </row>
    <row r="22" ht="22" customHeight="1">
      <c r="A22" s="5" t="n"/>
      <c r="B22" s="14">
        <f>IF(A22="","",TEXT(A22,"dddd"))</f>
        <v/>
      </c>
      <c r="C22" s="7" t="n"/>
      <c r="D22" s="8" t="n"/>
      <c r="E22" s="8" t="n"/>
      <c r="F22" s="8" t="n"/>
      <c r="G22" s="9" t="n"/>
      <c r="H22" s="9" t="n"/>
      <c r="I22" s="10" t="n"/>
      <c r="J22" s="15">
        <f>IF(OR(G22="",H22=""),"",MAX(0,(H22-G22)*24-IF(I22="",0,I22)))</f>
        <v/>
      </c>
      <c r="K22" s="7" t="n"/>
      <c r="L22" s="7" t="n"/>
      <c r="M22" s="16">
        <f>IF(C22="","",IFERROR(VLOOKUP(C22,'Synthèse'!$H$5:$I$14,2,FALSE),""))</f>
        <v/>
      </c>
      <c r="N22" s="16">
        <f>IF(OR(J22="",M22=""),"",J22*M22)</f>
        <v/>
      </c>
      <c r="O22" s="8" t="n"/>
      <c r="P22" s="17">
        <f>IF(A22="","",IF(L22="Terminé","Clôturé",IF(A22&lt;TODAY(),"À vérifier","Planifié")))</f>
        <v/>
      </c>
    </row>
    <row r="23" ht="22" customHeight="1">
      <c r="A23" s="5" t="n"/>
      <c r="B23" s="6">
        <f>IF(A23="","",TEXT(A23,"dddd"))</f>
        <v/>
      </c>
      <c r="C23" s="7" t="n"/>
      <c r="D23" s="8" t="n"/>
      <c r="E23" s="8" t="n"/>
      <c r="F23" s="8" t="n"/>
      <c r="G23" s="9" t="n"/>
      <c r="H23" s="9" t="n"/>
      <c r="I23" s="10" t="n"/>
      <c r="J23" s="11">
        <f>IF(OR(G23="",H23=""),"",MAX(0,(H23-G23)*24-IF(I23="",0,I23)))</f>
        <v/>
      </c>
      <c r="K23" s="7" t="n"/>
      <c r="L23" s="7" t="n"/>
      <c r="M23" s="12">
        <f>IF(C23="","",IFERROR(VLOOKUP(C23,'Synthèse'!$H$5:$I$14,2,FALSE),""))</f>
        <v/>
      </c>
      <c r="N23" s="12">
        <f>IF(OR(J23="",M23=""),"",J23*M23)</f>
        <v/>
      </c>
      <c r="O23" s="8" t="n"/>
      <c r="P23" s="13">
        <f>IF(A23="","",IF(L23="Terminé","Clôturé",IF(A23&lt;TODAY(),"À vérifier","Planifié")))</f>
        <v/>
      </c>
    </row>
    <row r="24" ht="22" customHeight="1">
      <c r="A24" s="5" t="n"/>
      <c r="B24" s="14">
        <f>IF(A24="","",TEXT(A24,"dddd"))</f>
        <v/>
      </c>
      <c r="C24" s="7" t="n"/>
      <c r="D24" s="8" t="n"/>
      <c r="E24" s="8" t="n"/>
      <c r="F24" s="8" t="n"/>
      <c r="G24" s="9" t="n"/>
      <c r="H24" s="9" t="n"/>
      <c r="I24" s="10" t="n"/>
      <c r="J24" s="15">
        <f>IF(OR(G24="",H24=""),"",MAX(0,(H24-G24)*24-IF(I24="",0,I24)))</f>
        <v/>
      </c>
      <c r="K24" s="7" t="n"/>
      <c r="L24" s="7" t="n"/>
      <c r="M24" s="16">
        <f>IF(C24="","",IFERROR(VLOOKUP(C24,'Synthèse'!$H$5:$I$14,2,FALSE),""))</f>
        <v/>
      </c>
      <c r="N24" s="16">
        <f>IF(OR(J24="",M24=""),"",J24*M24)</f>
        <v/>
      </c>
      <c r="O24" s="8" t="n"/>
      <c r="P24" s="17">
        <f>IF(A24="","",IF(L24="Terminé","Clôturé",IF(A24&lt;TODAY(),"À vérifier","Planifié")))</f>
        <v/>
      </c>
    </row>
    <row r="25" ht="22" customHeight="1">
      <c r="A25" s="5" t="n"/>
      <c r="B25" s="6">
        <f>IF(A25="","",TEXT(A25,"dddd"))</f>
        <v/>
      </c>
      <c r="C25" s="7" t="n"/>
      <c r="D25" s="8" t="n"/>
      <c r="E25" s="8" t="n"/>
      <c r="F25" s="8" t="n"/>
      <c r="G25" s="9" t="n"/>
      <c r="H25" s="9" t="n"/>
      <c r="I25" s="10" t="n"/>
      <c r="J25" s="11">
        <f>IF(OR(G25="",H25=""),"",MAX(0,(H25-G25)*24-IF(I25="",0,I25)))</f>
        <v/>
      </c>
      <c r="K25" s="7" t="n"/>
      <c r="L25" s="7" t="n"/>
      <c r="M25" s="12">
        <f>IF(C25="","",IFERROR(VLOOKUP(C25,'Synthèse'!$H$5:$I$14,2,FALSE),""))</f>
        <v/>
      </c>
      <c r="N25" s="12">
        <f>IF(OR(J25="",M25=""),"",J25*M25)</f>
        <v/>
      </c>
      <c r="O25" s="8" t="n"/>
      <c r="P25" s="13">
        <f>IF(A25="","",IF(L25="Terminé","Clôturé",IF(A25&lt;TODAY(),"À vérifier","Planifié")))</f>
        <v/>
      </c>
    </row>
    <row r="26" ht="22" customHeight="1">
      <c r="A26" s="5" t="n"/>
      <c r="B26" s="14">
        <f>IF(A26="","",TEXT(A26,"dddd"))</f>
        <v/>
      </c>
      <c r="C26" s="7" t="n"/>
      <c r="D26" s="8" t="n"/>
      <c r="E26" s="8" t="n"/>
      <c r="F26" s="8" t="n"/>
      <c r="G26" s="9" t="n"/>
      <c r="H26" s="9" t="n"/>
      <c r="I26" s="10" t="n"/>
      <c r="J26" s="15">
        <f>IF(OR(G26="",H26=""),"",MAX(0,(H26-G26)*24-IF(I26="",0,I26)))</f>
        <v/>
      </c>
      <c r="K26" s="7" t="n"/>
      <c r="L26" s="7" t="n"/>
      <c r="M26" s="16">
        <f>IF(C26="","",IFERROR(VLOOKUP(C26,'Synthèse'!$H$5:$I$14,2,FALSE),""))</f>
        <v/>
      </c>
      <c r="N26" s="16">
        <f>IF(OR(J26="",M26=""),"",J26*M26)</f>
        <v/>
      </c>
      <c r="O26" s="8" t="n"/>
      <c r="P26" s="17">
        <f>IF(A26="","",IF(L26="Terminé","Clôturé",IF(A26&lt;TODAY(),"À vérifier","Planifié")))</f>
        <v/>
      </c>
    </row>
    <row r="27" ht="22" customHeight="1">
      <c r="A27" s="5" t="n"/>
      <c r="B27" s="6">
        <f>IF(A27="","",TEXT(A27,"dddd"))</f>
        <v/>
      </c>
      <c r="C27" s="7" t="n"/>
      <c r="D27" s="8" t="n"/>
      <c r="E27" s="8" t="n"/>
      <c r="F27" s="8" t="n"/>
      <c r="G27" s="9" t="n"/>
      <c r="H27" s="9" t="n"/>
      <c r="I27" s="10" t="n"/>
      <c r="J27" s="11">
        <f>IF(OR(G27="",H27=""),"",MAX(0,(H27-G27)*24-IF(I27="",0,I27)))</f>
        <v/>
      </c>
      <c r="K27" s="7" t="n"/>
      <c r="L27" s="7" t="n"/>
      <c r="M27" s="12">
        <f>IF(C27="","",IFERROR(VLOOKUP(C27,'Synthèse'!$H$5:$I$14,2,FALSE),""))</f>
        <v/>
      </c>
      <c r="N27" s="12">
        <f>IF(OR(J27="",M27=""),"",J27*M27)</f>
        <v/>
      </c>
      <c r="O27" s="8" t="n"/>
      <c r="P27" s="13">
        <f>IF(A27="","",IF(L27="Terminé","Clôturé",IF(A27&lt;TODAY(),"À vérifier","Planifié")))</f>
        <v/>
      </c>
    </row>
    <row r="28" ht="22" customHeight="1">
      <c r="A28" s="5" t="n"/>
      <c r="B28" s="14">
        <f>IF(A28="","",TEXT(A28,"dddd"))</f>
        <v/>
      </c>
      <c r="C28" s="7" t="n"/>
      <c r="D28" s="8" t="n"/>
      <c r="E28" s="8" t="n"/>
      <c r="F28" s="8" t="n"/>
      <c r="G28" s="9" t="n"/>
      <c r="H28" s="9" t="n"/>
      <c r="I28" s="10" t="n"/>
      <c r="J28" s="15">
        <f>IF(OR(G28="",H28=""),"",MAX(0,(H28-G28)*24-IF(I28="",0,I28)))</f>
        <v/>
      </c>
      <c r="K28" s="7" t="n"/>
      <c r="L28" s="7" t="n"/>
      <c r="M28" s="16">
        <f>IF(C28="","",IFERROR(VLOOKUP(C28,'Synthèse'!$H$5:$I$14,2,FALSE),""))</f>
        <v/>
      </c>
      <c r="N28" s="16">
        <f>IF(OR(J28="",M28=""),"",J28*M28)</f>
        <v/>
      </c>
      <c r="O28" s="8" t="n"/>
      <c r="P28" s="17">
        <f>IF(A28="","",IF(L28="Terminé","Clôturé",IF(A28&lt;TODAY(),"À vérifier","Planifié")))</f>
        <v/>
      </c>
    </row>
    <row r="29" ht="22" customHeight="1">
      <c r="A29" s="5" t="n"/>
      <c r="B29" s="6">
        <f>IF(A29="","",TEXT(A29,"dddd"))</f>
        <v/>
      </c>
      <c r="C29" s="7" t="n"/>
      <c r="D29" s="8" t="n"/>
      <c r="E29" s="8" t="n"/>
      <c r="F29" s="8" t="n"/>
      <c r="G29" s="9" t="n"/>
      <c r="H29" s="9" t="n"/>
      <c r="I29" s="10" t="n"/>
      <c r="J29" s="11">
        <f>IF(OR(G29="",H29=""),"",MAX(0,(H29-G29)*24-IF(I29="",0,I29)))</f>
        <v/>
      </c>
      <c r="K29" s="7" t="n"/>
      <c r="L29" s="7" t="n"/>
      <c r="M29" s="12">
        <f>IF(C29="","",IFERROR(VLOOKUP(C29,'Synthèse'!$H$5:$I$14,2,FALSE),""))</f>
        <v/>
      </c>
      <c r="N29" s="12">
        <f>IF(OR(J29="",M29=""),"",J29*M29)</f>
        <v/>
      </c>
      <c r="O29" s="8" t="n"/>
      <c r="P29" s="13">
        <f>IF(A29="","",IF(L29="Terminé","Clôturé",IF(A29&lt;TODAY(),"À vérifier","Planifié")))</f>
        <v/>
      </c>
    </row>
    <row r="30" ht="22" customHeight="1">
      <c r="A30" s="5" t="n"/>
      <c r="B30" s="14">
        <f>IF(A30="","",TEXT(A30,"dddd"))</f>
        <v/>
      </c>
      <c r="C30" s="7" t="n"/>
      <c r="D30" s="8" t="n"/>
      <c r="E30" s="8" t="n"/>
      <c r="F30" s="8" t="n"/>
      <c r="G30" s="9" t="n"/>
      <c r="H30" s="9" t="n"/>
      <c r="I30" s="10" t="n"/>
      <c r="J30" s="15">
        <f>IF(OR(G30="",H30=""),"",MAX(0,(H30-G30)*24-IF(I30="",0,I30)))</f>
        <v/>
      </c>
      <c r="K30" s="7" t="n"/>
      <c r="L30" s="7" t="n"/>
      <c r="M30" s="16">
        <f>IF(C30="","",IFERROR(VLOOKUP(C30,'Synthèse'!$H$5:$I$14,2,FALSE),""))</f>
        <v/>
      </c>
      <c r="N30" s="16">
        <f>IF(OR(J30="",M30=""),"",J30*M30)</f>
        <v/>
      </c>
      <c r="O30" s="8" t="n"/>
      <c r="P30" s="17">
        <f>IF(A30="","",IF(L30="Terminé","Clôturé",IF(A30&lt;TODAY(),"À vérifier","Planifié")))</f>
        <v/>
      </c>
    </row>
    <row r="31" ht="22" customHeight="1">
      <c r="A31" s="5" t="n"/>
      <c r="B31" s="6">
        <f>IF(A31="","",TEXT(A31,"dddd"))</f>
        <v/>
      </c>
      <c r="C31" s="7" t="n"/>
      <c r="D31" s="8" t="n"/>
      <c r="E31" s="8" t="n"/>
      <c r="F31" s="8" t="n"/>
      <c r="G31" s="9" t="n"/>
      <c r="H31" s="9" t="n"/>
      <c r="I31" s="10" t="n"/>
      <c r="J31" s="11">
        <f>IF(OR(G31="",H31=""),"",MAX(0,(H31-G31)*24-IF(I31="",0,I31)))</f>
        <v/>
      </c>
      <c r="K31" s="7" t="n"/>
      <c r="L31" s="7" t="n"/>
      <c r="M31" s="12">
        <f>IF(C31="","",IFERROR(VLOOKUP(C31,'Synthèse'!$H$5:$I$14,2,FALSE),""))</f>
        <v/>
      </c>
      <c r="N31" s="12">
        <f>IF(OR(J31="",M31=""),"",J31*M31)</f>
        <v/>
      </c>
      <c r="O31" s="8" t="n"/>
      <c r="P31" s="13">
        <f>IF(A31="","",IF(L31="Terminé","Clôturé",IF(A31&lt;TODAY(),"À vérifier","Planifié")))</f>
        <v/>
      </c>
    </row>
    <row r="32" ht="22" customHeight="1">
      <c r="A32" s="5" t="n"/>
      <c r="B32" s="14">
        <f>IF(A32="","",TEXT(A32,"dddd"))</f>
        <v/>
      </c>
      <c r="C32" s="7" t="n"/>
      <c r="D32" s="8" t="n"/>
      <c r="E32" s="8" t="n"/>
      <c r="F32" s="8" t="n"/>
      <c r="G32" s="9" t="n"/>
      <c r="H32" s="9" t="n"/>
      <c r="I32" s="10" t="n"/>
      <c r="J32" s="15">
        <f>IF(OR(G32="",H32=""),"",MAX(0,(H32-G32)*24-IF(I32="",0,I32)))</f>
        <v/>
      </c>
      <c r="K32" s="7" t="n"/>
      <c r="L32" s="7" t="n"/>
      <c r="M32" s="16">
        <f>IF(C32="","",IFERROR(VLOOKUP(C32,'Synthèse'!$H$5:$I$14,2,FALSE),""))</f>
        <v/>
      </c>
      <c r="N32" s="16">
        <f>IF(OR(J32="",M32=""),"",J32*M32)</f>
        <v/>
      </c>
      <c r="O32" s="8" t="n"/>
      <c r="P32" s="17">
        <f>IF(A32="","",IF(L32="Terminé","Clôturé",IF(A32&lt;TODAY(),"À vérifier","Planifié")))</f>
        <v/>
      </c>
    </row>
    <row r="33" ht="22" customHeight="1">
      <c r="A33" s="5" t="n"/>
      <c r="B33" s="6">
        <f>IF(A33="","",TEXT(A33,"dddd"))</f>
        <v/>
      </c>
      <c r="C33" s="7" t="n"/>
      <c r="D33" s="8" t="n"/>
      <c r="E33" s="8" t="n"/>
      <c r="F33" s="8" t="n"/>
      <c r="G33" s="9" t="n"/>
      <c r="H33" s="9" t="n"/>
      <c r="I33" s="10" t="n"/>
      <c r="J33" s="11">
        <f>IF(OR(G33="",H33=""),"",MAX(0,(H33-G33)*24-IF(I33="",0,I33)))</f>
        <v/>
      </c>
      <c r="K33" s="7" t="n"/>
      <c r="L33" s="7" t="n"/>
      <c r="M33" s="12">
        <f>IF(C33="","",IFERROR(VLOOKUP(C33,'Synthèse'!$H$5:$I$14,2,FALSE),""))</f>
        <v/>
      </c>
      <c r="N33" s="12">
        <f>IF(OR(J33="",M33=""),"",J33*M33)</f>
        <v/>
      </c>
      <c r="O33" s="8" t="n"/>
      <c r="P33" s="13">
        <f>IF(A33="","",IF(L33="Terminé","Clôturé",IF(A33&lt;TODAY(),"À vérifier","Planifié")))</f>
        <v/>
      </c>
    </row>
    <row r="34" ht="22" customHeight="1">
      <c r="A34" s="5" t="n"/>
      <c r="B34" s="14">
        <f>IF(A34="","",TEXT(A34,"dddd"))</f>
        <v/>
      </c>
      <c r="C34" s="7" t="n"/>
      <c r="D34" s="8" t="n"/>
      <c r="E34" s="8" t="n"/>
      <c r="F34" s="8" t="n"/>
      <c r="G34" s="9" t="n"/>
      <c r="H34" s="9" t="n"/>
      <c r="I34" s="10" t="n"/>
      <c r="J34" s="15">
        <f>IF(OR(G34="",H34=""),"",MAX(0,(H34-G34)*24-IF(I34="",0,I34)))</f>
        <v/>
      </c>
      <c r="K34" s="7" t="n"/>
      <c r="L34" s="7" t="n"/>
      <c r="M34" s="16">
        <f>IF(C34="","",IFERROR(VLOOKUP(C34,'Synthèse'!$H$5:$I$14,2,FALSE),""))</f>
        <v/>
      </c>
      <c r="N34" s="16">
        <f>IF(OR(J34="",M34=""),"",J34*M34)</f>
        <v/>
      </c>
      <c r="O34" s="8" t="n"/>
      <c r="P34" s="17">
        <f>IF(A34="","",IF(L34="Terminé","Clôturé",IF(A34&lt;TODAY(),"À vérifier","Planifié")))</f>
        <v/>
      </c>
    </row>
    <row r="35" ht="22" customHeight="1">
      <c r="A35" s="5" t="n"/>
      <c r="B35" s="6">
        <f>IF(A35="","",TEXT(A35,"dddd"))</f>
        <v/>
      </c>
      <c r="C35" s="7" t="n"/>
      <c r="D35" s="8" t="n"/>
      <c r="E35" s="8" t="n"/>
      <c r="F35" s="8" t="n"/>
      <c r="G35" s="9" t="n"/>
      <c r="H35" s="9" t="n"/>
      <c r="I35" s="10" t="n"/>
      <c r="J35" s="11">
        <f>IF(OR(G35="",H35=""),"",MAX(0,(H35-G35)*24-IF(I35="",0,I35)))</f>
        <v/>
      </c>
      <c r="K35" s="7" t="n"/>
      <c r="L35" s="7" t="n"/>
      <c r="M35" s="12">
        <f>IF(C35="","",IFERROR(VLOOKUP(C35,'Synthèse'!$H$5:$I$14,2,FALSE),""))</f>
        <v/>
      </c>
      <c r="N35" s="12">
        <f>IF(OR(J35="",M35=""),"",J35*M35)</f>
        <v/>
      </c>
      <c r="O35" s="8" t="n"/>
      <c r="P35" s="13">
        <f>IF(A35="","",IF(L35="Terminé","Clôturé",IF(A35&lt;TODAY(),"À vérifier","Planifié")))</f>
        <v/>
      </c>
    </row>
    <row r="36" ht="22" customHeight="1">
      <c r="A36" s="5" t="n"/>
      <c r="B36" s="14">
        <f>IF(A36="","",TEXT(A36,"dddd"))</f>
        <v/>
      </c>
      <c r="C36" s="7" t="n"/>
      <c r="D36" s="8" t="n"/>
      <c r="E36" s="8" t="n"/>
      <c r="F36" s="8" t="n"/>
      <c r="G36" s="9" t="n"/>
      <c r="H36" s="9" t="n"/>
      <c r="I36" s="10" t="n"/>
      <c r="J36" s="15">
        <f>IF(OR(G36="",H36=""),"",MAX(0,(H36-G36)*24-IF(I36="",0,I36)))</f>
        <v/>
      </c>
      <c r="K36" s="7" t="n"/>
      <c r="L36" s="7" t="n"/>
      <c r="M36" s="16">
        <f>IF(C36="","",IFERROR(VLOOKUP(C36,'Synthèse'!$H$5:$I$14,2,FALSE),""))</f>
        <v/>
      </c>
      <c r="N36" s="16">
        <f>IF(OR(J36="",M36=""),"",J36*M36)</f>
        <v/>
      </c>
      <c r="O36" s="8" t="n"/>
      <c r="P36" s="17">
        <f>IF(A36="","",IF(L36="Terminé","Clôturé",IF(A36&lt;TODAY(),"À vérifier","Planifié")))</f>
        <v/>
      </c>
    </row>
    <row r="37" ht="22" customHeight="1">
      <c r="A37" s="5" t="n"/>
      <c r="B37" s="6">
        <f>IF(A37="","",TEXT(A37,"dddd"))</f>
        <v/>
      </c>
      <c r="C37" s="7" t="n"/>
      <c r="D37" s="8" t="n"/>
      <c r="E37" s="8" t="n"/>
      <c r="F37" s="8" t="n"/>
      <c r="G37" s="9" t="n"/>
      <c r="H37" s="9" t="n"/>
      <c r="I37" s="10" t="n"/>
      <c r="J37" s="11">
        <f>IF(OR(G37="",H37=""),"",MAX(0,(H37-G37)*24-IF(I37="",0,I37)))</f>
        <v/>
      </c>
      <c r="K37" s="7" t="n"/>
      <c r="L37" s="7" t="n"/>
      <c r="M37" s="12">
        <f>IF(C37="","",IFERROR(VLOOKUP(C37,'Synthèse'!$H$5:$I$14,2,FALSE),""))</f>
        <v/>
      </c>
      <c r="N37" s="12">
        <f>IF(OR(J37="",M37=""),"",J37*M37)</f>
        <v/>
      </c>
      <c r="O37" s="8" t="n"/>
      <c r="P37" s="13">
        <f>IF(A37="","",IF(L37="Terminé","Clôturé",IF(A37&lt;TODAY(),"À vérifier","Planifié")))</f>
        <v/>
      </c>
    </row>
    <row r="38" ht="22" customHeight="1">
      <c r="A38" s="5" t="n"/>
      <c r="B38" s="14">
        <f>IF(A38="","",TEXT(A38,"dddd"))</f>
        <v/>
      </c>
      <c r="C38" s="7" t="n"/>
      <c r="D38" s="8" t="n"/>
      <c r="E38" s="8" t="n"/>
      <c r="F38" s="8" t="n"/>
      <c r="G38" s="9" t="n"/>
      <c r="H38" s="9" t="n"/>
      <c r="I38" s="10" t="n"/>
      <c r="J38" s="15">
        <f>IF(OR(G38="",H38=""),"",MAX(0,(H38-G38)*24-IF(I38="",0,I38)))</f>
        <v/>
      </c>
      <c r="K38" s="7" t="n"/>
      <c r="L38" s="7" t="n"/>
      <c r="M38" s="16">
        <f>IF(C38="","",IFERROR(VLOOKUP(C38,'Synthèse'!$H$5:$I$14,2,FALSE),""))</f>
        <v/>
      </c>
      <c r="N38" s="16">
        <f>IF(OR(J38="",M38=""),"",J38*M38)</f>
        <v/>
      </c>
      <c r="O38" s="8" t="n"/>
      <c r="P38" s="17">
        <f>IF(A38="","",IF(L38="Terminé","Clôturé",IF(A38&lt;TODAY(),"À vérifier","Planifié")))</f>
        <v/>
      </c>
    </row>
    <row r="39" ht="22" customHeight="1">
      <c r="A39" s="5" t="n"/>
      <c r="B39" s="6">
        <f>IF(A39="","",TEXT(A39,"dddd"))</f>
        <v/>
      </c>
      <c r="C39" s="7" t="n"/>
      <c r="D39" s="8" t="n"/>
      <c r="E39" s="8" t="n"/>
      <c r="F39" s="8" t="n"/>
      <c r="G39" s="9" t="n"/>
      <c r="H39" s="9" t="n"/>
      <c r="I39" s="10" t="n"/>
      <c r="J39" s="11">
        <f>IF(OR(G39="",H39=""),"",MAX(0,(H39-G39)*24-IF(I39="",0,I39)))</f>
        <v/>
      </c>
      <c r="K39" s="7" t="n"/>
      <c r="L39" s="7" t="n"/>
      <c r="M39" s="12">
        <f>IF(C39="","",IFERROR(VLOOKUP(C39,'Synthèse'!$H$5:$I$14,2,FALSE),""))</f>
        <v/>
      </c>
      <c r="N39" s="12">
        <f>IF(OR(J39="",M39=""),"",J39*M39)</f>
        <v/>
      </c>
      <c r="O39" s="8" t="n"/>
      <c r="P39" s="13">
        <f>IF(A39="","",IF(L39="Terminé","Clôturé",IF(A39&lt;TODAY(),"À vérifier","Planifié")))</f>
        <v/>
      </c>
    </row>
    <row r="40" ht="22" customHeight="1">
      <c r="A40" s="5" t="n"/>
      <c r="B40" s="14">
        <f>IF(A40="","",TEXT(A40,"dddd"))</f>
        <v/>
      </c>
      <c r="C40" s="7" t="n"/>
      <c r="D40" s="8" t="n"/>
      <c r="E40" s="8" t="n"/>
      <c r="F40" s="8" t="n"/>
      <c r="G40" s="9" t="n"/>
      <c r="H40" s="9" t="n"/>
      <c r="I40" s="10" t="n"/>
      <c r="J40" s="15">
        <f>IF(OR(G40="",H40=""),"",MAX(0,(H40-G40)*24-IF(I40="",0,I40)))</f>
        <v/>
      </c>
      <c r="K40" s="7" t="n"/>
      <c r="L40" s="7" t="n"/>
      <c r="M40" s="16">
        <f>IF(C40="","",IFERROR(VLOOKUP(C40,'Synthèse'!$H$5:$I$14,2,FALSE),""))</f>
        <v/>
      </c>
      <c r="N40" s="16">
        <f>IF(OR(J40="",M40=""),"",J40*M40)</f>
        <v/>
      </c>
      <c r="O40" s="8" t="n"/>
      <c r="P40" s="17">
        <f>IF(A40="","",IF(L40="Terminé","Clôturé",IF(A40&lt;TODAY(),"À vérifier","Planifié")))</f>
        <v/>
      </c>
    </row>
    <row r="41" ht="22" customHeight="1">
      <c r="A41" s="5" t="n"/>
      <c r="B41" s="6">
        <f>IF(A41="","",TEXT(A41,"dddd"))</f>
        <v/>
      </c>
      <c r="C41" s="7" t="n"/>
      <c r="D41" s="8" t="n"/>
      <c r="E41" s="8" t="n"/>
      <c r="F41" s="8" t="n"/>
      <c r="G41" s="9" t="n"/>
      <c r="H41" s="9" t="n"/>
      <c r="I41" s="10" t="n"/>
      <c r="J41" s="11">
        <f>IF(OR(G41="",H41=""),"",MAX(0,(H41-G41)*24-IF(I41="",0,I41)))</f>
        <v/>
      </c>
      <c r="K41" s="7" t="n"/>
      <c r="L41" s="7" t="n"/>
      <c r="M41" s="12">
        <f>IF(C41="","",IFERROR(VLOOKUP(C41,'Synthèse'!$H$5:$I$14,2,FALSE),""))</f>
        <v/>
      </c>
      <c r="N41" s="12">
        <f>IF(OR(J41="",M41=""),"",J41*M41)</f>
        <v/>
      </c>
      <c r="O41" s="8" t="n"/>
      <c r="P41" s="13">
        <f>IF(A41="","",IF(L41="Terminé","Clôturé",IF(A41&lt;TODAY(),"À vérifier","Planifié")))</f>
        <v/>
      </c>
    </row>
    <row r="42" ht="22" customHeight="1">
      <c r="A42" s="5" t="n"/>
      <c r="B42" s="14">
        <f>IF(A42="","",TEXT(A42,"dddd"))</f>
        <v/>
      </c>
      <c r="C42" s="7" t="n"/>
      <c r="D42" s="8" t="n"/>
      <c r="E42" s="8" t="n"/>
      <c r="F42" s="8" t="n"/>
      <c r="G42" s="9" t="n"/>
      <c r="H42" s="9" t="n"/>
      <c r="I42" s="10" t="n"/>
      <c r="J42" s="15">
        <f>IF(OR(G42="",H42=""),"",MAX(0,(H42-G42)*24-IF(I42="",0,I42)))</f>
        <v/>
      </c>
      <c r="K42" s="7" t="n"/>
      <c r="L42" s="7" t="n"/>
      <c r="M42" s="16">
        <f>IF(C42="","",IFERROR(VLOOKUP(C42,'Synthèse'!$H$5:$I$14,2,FALSE),""))</f>
        <v/>
      </c>
      <c r="N42" s="16">
        <f>IF(OR(J42="",M42=""),"",J42*M42)</f>
        <v/>
      </c>
      <c r="O42" s="8" t="n"/>
      <c r="P42" s="17">
        <f>IF(A42="","",IF(L42="Terminé","Clôturé",IF(A42&lt;TODAY(),"À vérifier","Planifié")))</f>
        <v/>
      </c>
    </row>
    <row r="43" ht="22" customHeight="1">
      <c r="A43" s="5" t="n"/>
      <c r="B43" s="6">
        <f>IF(A43="","",TEXT(A43,"dddd"))</f>
        <v/>
      </c>
      <c r="C43" s="7" t="n"/>
      <c r="D43" s="8" t="n"/>
      <c r="E43" s="8" t="n"/>
      <c r="F43" s="8" t="n"/>
      <c r="G43" s="9" t="n"/>
      <c r="H43" s="9" t="n"/>
      <c r="I43" s="10" t="n"/>
      <c r="J43" s="11">
        <f>IF(OR(G43="",H43=""),"",MAX(0,(H43-G43)*24-IF(I43="",0,I43)))</f>
        <v/>
      </c>
      <c r="K43" s="7" t="n"/>
      <c r="L43" s="7" t="n"/>
      <c r="M43" s="12">
        <f>IF(C43="","",IFERROR(VLOOKUP(C43,'Synthèse'!$H$5:$I$14,2,FALSE),""))</f>
        <v/>
      </c>
      <c r="N43" s="12">
        <f>IF(OR(J43="",M43=""),"",J43*M43)</f>
        <v/>
      </c>
      <c r="O43" s="8" t="n"/>
      <c r="P43" s="13">
        <f>IF(A43="","",IF(L43="Terminé","Clôturé",IF(A43&lt;TODAY(),"À vérifier","Planifié")))</f>
        <v/>
      </c>
    </row>
    <row r="44" ht="22" customHeight="1">
      <c r="A44" s="5" t="n"/>
      <c r="B44" s="14">
        <f>IF(A44="","",TEXT(A44,"dddd"))</f>
        <v/>
      </c>
      <c r="C44" s="7" t="n"/>
      <c r="D44" s="8" t="n"/>
      <c r="E44" s="8" t="n"/>
      <c r="F44" s="8" t="n"/>
      <c r="G44" s="9" t="n"/>
      <c r="H44" s="9" t="n"/>
      <c r="I44" s="10" t="n"/>
      <c r="J44" s="15">
        <f>IF(OR(G44="",H44=""),"",MAX(0,(H44-G44)*24-IF(I44="",0,I44)))</f>
        <v/>
      </c>
      <c r="K44" s="7" t="n"/>
      <c r="L44" s="7" t="n"/>
      <c r="M44" s="16">
        <f>IF(C44="","",IFERROR(VLOOKUP(C44,'Synthèse'!$H$5:$I$14,2,FALSE),""))</f>
        <v/>
      </c>
      <c r="N44" s="16">
        <f>IF(OR(J44="",M44=""),"",J44*M44)</f>
        <v/>
      </c>
      <c r="O44" s="8" t="n"/>
      <c r="P44" s="17">
        <f>IF(A44="","",IF(L44="Terminé","Clôturé",IF(A44&lt;TODAY(),"À vérifier","Planifié")))</f>
        <v/>
      </c>
    </row>
    <row r="45" ht="22" customHeight="1">
      <c r="A45" s="5" t="n"/>
      <c r="B45" s="6">
        <f>IF(A45="","",TEXT(A45,"dddd"))</f>
        <v/>
      </c>
      <c r="C45" s="7" t="n"/>
      <c r="D45" s="8" t="n"/>
      <c r="E45" s="8" t="n"/>
      <c r="F45" s="8" t="n"/>
      <c r="G45" s="9" t="n"/>
      <c r="H45" s="9" t="n"/>
      <c r="I45" s="10" t="n"/>
      <c r="J45" s="11">
        <f>IF(OR(G45="",H45=""),"",MAX(0,(H45-G45)*24-IF(I45="",0,I45)))</f>
        <v/>
      </c>
      <c r="K45" s="7" t="n"/>
      <c r="L45" s="7" t="n"/>
      <c r="M45" s="12">
        <f>IF(C45="","",IFERROR(VLOOKUP(C45,'Synthèse'!$H$5:$I$14,2,FALSE),""))</f>
        <v/>
      </c>
      <c r="N45" s="12">
        <f>IF(OR(J45="",M45=""),"",J45*M45)</f>
        <v/>
      </c>
      <c r="O45" s="8" t="n"/>
      <c r="P45" s="13">
        <f>IF(A45="","",IF(L45="Terminé","Clôturé",IF(A45&lt;TODAY(),"À vérifier","Planifié")))</f>
        <v/>
      </c>
    </row>
    <row r="46" ht="22" customHeight="1">
      <c r="A46" s="5" t="n"/>
      <c r="B46" s="14">
        <f>IF(A46="","",TEXT(A46,"dddd"))</f>
        <v/>
      </c>
      <c r="C46" s="7" t="n"/>
      <c r="D46" s="8" t="n"/>
      <c r="E46" s="8" t="n"/>
      <c r="F46" s="8" t="n"/>
      <c r="G46" s="9" t="n"/>
      <c r="H46" s="9" t="n"/>
      <c r="I46" s="10" t="n"/>
      <c r="J46" s="15">
        <f>IF(OR(G46="",H46=""),"",MAX(0,(H46-G46)*24-IF(I46="",0,I46)))</f>
        <v/>
      </c>
      <c r="K46" s="7" t="n"/>
      <c r="L46" s="7" t="n"/>
      <c r="M46" s="16">
        <f>IF(C46="","",IFERROR(VLOOKUP(C46,'Synthèse'!$H$5:$I$14,2,FALSE),""))</f>
        <v/>
      </c>
      <c r="N46" s="16">
        <f>IF(OR(J46="",M46=""),"",J46*M46)</f>
        <v/>
      </c>
      <c r="O46" s="8" t="n"/>
      <c r="P46" s="17">
        <f>IF(A46="","",IF(L46="Terminé","Clôturé",IF(A46&lt;TODAY(),"À vérifier","Planifié")))</f>
        <v/>
      </c>
    </row>
    <row r="47" ht="22" customHeight="1">
      <c r="A47" s="5" t="n"/>
      <c r="B47" s="6">
        <f>IF(A47="","",TEXT(A47,"dddd"))</f>
        <v/>
      </c>
      <c r="C47" s="7" t="n"/>
      <c r="D47" s="8" t="n"/>
      <c r="E47" s="8" t="n"/>
      <c r="F47" s="8" t="n"/>
      <c r="G47" s="9" t="n"/>
      <c r="H47" s="9" t="n"/>
      <c r="I47" s="10" t="n"/>
      <c r="J47" s="11">
        <f>IF(OR(G47="",H47=""),"",MAX(0,(H47-G47)*24-IF(I47="",0,I47)))</f>
        <v/>
      </c>
      <c r="K47" s="7" t="n"/>
      <c r="L47" s="7" t="n"/>
      <c r="M47" s="12">
        <f>IF(C47="","",IFERROR(VLOOKUP(C47,'Synthèse'!$H$5:$I$14,2,FALSE),""))</f>
        <v/>
      </c>
      <c r="N47" s="12">
        <f>IF(OR(J47="",M47=""),"",J47*M47)</f>
        <v/>
      </c>
      <c r="O47" s="8" t="n"/>
      <c r="P47" s="13">
        <f>IF(A47="","",IF(L47="Terminé","Clôturé",IF(A47&lt;TODAY(),"À vérifier","Planifié")))</f>
        <v/>
      </c>
    </row>
    <row r="48" ht="22" customHeight="1">
      <c r="A48" s="5" t="n"/>
      <c r="B48" s="14">
        <f>IF(A48="","",TEXT(A48,"dddd"))</f>
        <v/>
      </c>
      <c r="C48" s="7" t="n"/>
      <c r="D48" s="8" t="n"/>
      <c r="E48" s="8" t="n"/>
      <c r="F48" s="8" t="n"/>
      <c r="G48" s="9" t="n"/>
      <c r="H48" s="9" t="n"/>
      <c r="I48" s="10" t="n"/>
      <c r="J48" s="15">
        <f>IF(OR(G48="",H48=""),"",MAX(0,(H48-G48)*24-IF(I48="",0,I48)))</f>
        <v/>
      </c>
      <c r="K48" s="7" t="n"/>
      <c r="L48" s="7" t="n"/>
      <c r="M48" s="16">
        <f>IF(C48="","",IFERROR(VLOOKUP(C48,'Synthèse'!$H$5:$I$14,2,FALSE),""))</f>
        <v/>
      </c>
      <c r="N48" s="16">
        <f>IF(OR(J48="",M48=""),"",J48*M48)</f>
        <v/>
      </c>
      <c r="O48" s="8" t="n"/>
      <c r="P48" s="17">
        <f>IF(A48="","",IF(L48="Terminé","Clôturé",IF(A48&lt;TODAY(),"À vérifier","Planifié")))</f>
        <v/>
      </c>
    </row>
    <row r="49" ht="22" customHeight="1">
      <c r="A49" s="5" t="n"/>
      <c r="B49" s="6">
        <f>IF(A49="","",TEXT(A49,"dddd"))</f>
        <v/>
      </c>
      <c r="C49" s="7" t="n"/>
      <c r="D49" s="8" t="n"/>
      <c r="E49" s="8" t="n"/>
      <c r="F49" s="8" t="n"/>
      <c r="G49" s="9" t="n"/>
      <c r="H49" s="9" t="n"/>
      <c r="I49" s="10" t="n"/>
      <c r="J49" s="11">
        <f>IF(OR(G49="",H49=""),"",MAX(0,(H49-G49)*24-IF(I49="",0,I49)))</f>
        <v/>
      </c>
      <c r="K49" s="7" t="n"/>
      <c r="L49" s="7" t="n"/>
      <c r="M49" s="12">
        <f>IF(C49="","",IFERROR(VLOOKUP(C49,'Synthèse'!$H$5:$I$14,2,FALSE),""))</f>
        <v/>
      </c>
      <c r="N49" s="12">
        <f>IF(OR(J49="",M49=""),"",J49*M49)</f>
        <v/>
      </c>
      <c r="O49" s="8" t="n"/>
      <c r="P49" s="13">
        <f>IF(A49="","",IF(L49="Terminé","Clôturé",IF(A49&lt;TODAY(),"À vérifier","Planifié")))</f>
        <v/>
      </c>
    </row>
    <row r="50" ht="22" customHeight="1">
      <c r="A50" s="5" t="n"/>
      <c r="B50" s="14">
        <f>IF(A50="","",TEXT(A50,"dddd"))</f>
        <v/>
      </c>
      <c r="C50" s="7" t="n"/>
      <c r="D50" s="8" t="n"/>
      <c r="E50" s="8" t="n"/>
      <c r="F50" s="8" t="n"/>
      <c r="G50" s="9" t="n"/>
      <c r="H50" s="9" t="n"/>
      <c r="I50" s="10" t="n"/>
      <c r="J50" s="15">
        <f>IF(OR(G50="",H50=""),"",MAX(0,(H50-G50)*24-IF(I50="",0,I50)))</f>
        <v/>
      </c>
      <c r="K50" s="7" t="n"/>
      <c r="L50" s="7" t="n"/>
      <c r="M50" s="16">
        <f>IF(C50="","",IFERROR(VLOOKUP(C50,'Synthèse'!$H$5:$I$14,2,FALSE),""))</f>
        <v/>
      </c>
      <c r="N50" s="16">
        <f>IF(OR(J50="",M50=""),"",J50*M50)</f>
        <v/>
      </c>
      <c r="O50" s="8" t="n"/>
      <c r="P50" s="17">
        <f>IF(A50="","",IF(L50="Terminé","Clôturé",IF(A50&lt;TODAY(),"À vérifier","Planifié")))</f>
        <v/>
      </c>
    </row>
    <row r="51" ht="22" customHeight="1">
      <c r="A51" s="5" t="n"/>
      <c r="B51" s="6">
        <f>IF(A51="","",TEXT(A51,"dddd"))</f>
        <v/>
      </c>
      <c r="C51" s="7" t="n"/>
      <c r="D51" s="8" t="n"/>
      <c r="E51" s="8" t="n"/>
      <c r="F51" s="8" t="n"/>
      <c r="G51" s="9" t="n"/>
      <c r="H51" s="9" t="n"/>
      <c r="I51" s="10" t="n"/>
      <c r="J51" s="11">
        <f>IF(OR(G51="",H51=""),"",MAX(0,(H51-G51)*24-IF(I51="",0,I51)))</f>
        <v/>
      </c>
      <c r="K51" s="7" t="n"/>
      <c r="L51" s="7" t="n"/>
      <c r="M51" s="12">
        <f>IF(C51="","",IFERROR(VLOOKUP(C51,'Synthèse'!$H$5:$I$14,2,FALSE),""))</f>
        <v/>
      </c>
      <c r="N51" s="12">
        <f>IF(OR(J51="",M51=""),"",J51*M51)</f>
        <v/>
      </c>
      <c r="O51" s="8" t="n"/>
      <c r="P51" s="13">
        <f>IF(A51="","",IF(L51="Terminé","Clôturé",IF(A51&lt;TODAY(),"À vérifier","Planifié")))</f>
        <v/>
      </c>
    </row>
    <row r="52" ht="22" customHeight="1">
      <c r="A52" s="5" t="n"/>
      <c r="B52" s="14">
        <f>IF(A52="","",TEXT(A52,"dddd"))</f>
        <v/>
      </c>
      <c r="C52" s="7" t="n"/>
      <c r="D52" s="8" t="n"/>
      <c r="E52" s="8" t="n"/>
      <c r="F52" s="8" t="n"/>
      <c r="G52" s="9" t="n"/>
      <c r="H52" s="9" t="n"/>
      <c r="I52" s="10" t="n"/>
      <c r="J52" s="15">
        <f>IF(OR(G52="",H52=""),"",MAX(0,(H52-G52)*24-IF(I52="",0,I52)))</f>
        <v/>
      </c>
      <c r="K52" s="7" t="n"/>
      <c r="L52" s="7" t="n"/>
      <c r="M52" s="16">
        <f>IF(C52="","",IFERROR(VLOOKUP(C52,'Synthèse'!$H$5:$I$14,2,FALSE),""))</f>
        <v/>
      </c>
      <c r="N52" s="16">
        <f>IF(OR(J52="",M52=""),"",J52*M52)</f>
        <v/>
      </c>
      <c r="O52" s="8" t="n"/>
      <c r="P52" s="17">
        <f>IF(A52="","",IF(L52="Terminé","Clôturé",IF(A52&lt;TODAY(),"À vérifier","Planifié")))</f>
        <v/>
      </c>
    </row>
    <row r="53" ht="22" customHeight="1">
      <c r="A53" s="5" t="n"/>
      <c r="B53" s="6">
        <f>IF(A53="","",TEXT(A53,"dddd"))</f>
        <v/>
      </c>
      <c r="C53" s="7" t="n"/>
      <c r="D53" s="8" t="n"/>
      <c r="E53" s="8" t="n"/>
      <c r="F53" s="8" t="n"/>
      <c r="G53" s="9" t="n"/>
      <c r="H53" s="9" t="n"/>
      <c r="I53" s="10" t="n"/>
      <c r="J53" s="11">
        <f>IF(OR(G53="",H53=""),"",MAX(0,(H53-G53)*24-IF(I53="",0,I53)))</f>
        <v/>
      </c>
      <c r="K53" s="7" t="n"/>
      <c r="L53" s="7" t="n"/>
      <c r="M53" s="12">
        <f>IF(C53="","",IFERROR(VLOOKUP(C53,'Synthèse'!$H$5:$I$14,2,FALSE),""))</f>
        <v/>
      </c>
      <c r="N53" s="12">
        <f>IF(OR(J53="",M53=""),"",J53*M53)</f>
        <v/>
      </c>
      <c r="O53" s="8" t="n"/>
      <c r="P53" s="13">
        <f>IF(A53="","",IF(L53="Terminé","Clôturé",IF(A53&lt;TODAY(),"À vérifier","Planifié")))</f>
        <v/>
      </c>
    </row>
    <row r="54" ht="22" customHeight="1">
      <c r="A54" s="5" t="n"/>
      <c r="B54" s="14">
        <f>IF(A54="","",TEXT(A54,"dddd"))</f>
        <v/>
      </c>
      <c r="C54" s="7" t="n"/>
      <c r="D54" s="8" t="n"/>
      <c r="E54" s="8" t="n"/>
      <c r="F54" s="8" t="n"/>
      <c r="G54" s="9" t="n"/>
      <c r="H54" s="9" t="n"/>
      <c r="I54" s="10" t="n"/>
      <c r="J54" s="15">
        <f>IF(OR(G54="",H54=""),"",MAX(0,(H54-G54)*24-IF(I54="",0,I54)))</f>
        <v/>
      </c>
      <c r="K54" s="7" t="n"/>
      <c r="L54" s="7" t="n"/>
      <c r="M54" s="16">
        <f>IF(C54="","",IFERROR(VLOOKUP(C54,'Synthèse'!$H$5:$I$14,2,FALSE),""))</f>
        <v/>
      </c>
      <c r="N54" s="16">
        <f>IF(OR(J54="",M54=""),"",J54*M54)</f>
        <v/>
      </c>
      <c r="O54" s="8" t="n"/>
      <c r="P54" s="17">
        <f>IF(A54="","",IF(L54="Terminé","Clôturé",IF(A54&lt;TODAY(),"À vérifier","Planifié")))</f>
        <v/>
      </c>
    </row>
    <row r="55" ht="22" customHeight="1">
      <c r="A55" s="5" t="n"/>
      <c r="B55" s="6">
        <f>IF(A55="","",TEXT(A55,"dddd"))</f>
        <v/>
      </c>
      <c r="C55" s="7" t="n"/>
      <c r="D55" s="8" t="n"/>
      <c r="E55" s="8" t="n"/>
      <c r="F55" s="8" t="n"/>
      <c r="G55" s="9" t="n"/>
      <c r="H55" s="9" t="n"/>
      <c r="I55" s="10" t="n"/>
      <c r="J55" s="11">
        <f>IF(OR(G55="",H55=""),"",MAX(0,(H55-G55)*24-IF(I55="",0,I55)))</f>
        <v/>
      </c>
      <c r="K55" s="7" t="n"/>
      <c r="L55" s="7" t="n"/>
      <c r="M55" s="12">
        <f>IF(C55="","",IFERROR(VLOOKUP(C55,'Synthèse'!$H$5:$I$14,2,FALSE),""))</f>
        <v/>
      </c>
      <c r="N55" s="12">
        <f>IF(OR(J55="",M55=""),"",J55*M55)</f>
        <v/>
      </c>
      <c r="O55" s="8" t="n"/>
      <c r="P55" s="13">
        <f>IF(A55="","",IF(L55="Terminé","Clôturé",IF(A55&lt;TODAY(),"À vérifier","Planifié")))</f>
        <v/>
      </c>
    </row>
    <row r="56" ht="22" customHeight="1">
      <c r="A56" s="5" t="n"/>
      <c r="B56" s="14">
        <f>IF(A56="","",TEXT(A56,"dddd"))</f>
        <v/>
      </c>
      <c r="C56" s="7" t="n"/>
      <c r="D56" s="8" t="n"/>
      <c r="E56" s="8" t="n"/>
      <c r="F56" s="8" t="n"/>
      <c r="G56" s="9" t="n"/>
      <c r="H56" s="9" t="n"/>
      <c r="I56" s="10" t="n"/>
      <c r="J56" s="15">
        <f>IF(OR(G56="",H56=""),"",MAX(0,(H56-G56)*24-IF(I56="",0,I56)))</f>
        <v/>
      </c>
      <c r="K56" s="7" t="n"/>
      <c r="L56" s="7" t="n"/>
      <c r="M56" s="16">
        <f>IF(C56="","",IFERROR(VLOOKUP(C56,'Synthèse'!$H$5:$I$14,2,FALSE),""))</f>
        <v/>
      </c>
      <c r="N56" s="16">
        <f>IF(OR(J56="",M56=""),"",J56*M56)</f>
        <v/>
      </c>
      <c r="O56" s="8" t="n"/>
      <c r="P56" s="17">
        <f>IF(A56="","",IF(L56="Terminé","Clôturé",IF(A56&lt;TODAY(),"À vérifier","Planifié")))</f>
        <v/>
      </c>
    </row>
    <row r="57" ht="22" customHeight="1">
      <c r="A57" s="5" t="n"/>
      <c r="B57" s="6">
        <f>IF(A57="","",TEXT(A57,"dddd"))</f>
        <v/>
      </c>
      <c r="C57" s="7" t="n"/>
      <c r="D57" s="8" t="n"/>
      <c r="E57" s="8" t="n"/>
      <c r="F57" s="8" t="n"/>
      <c r="G57" s="9" t="n"/>
      <c r="H57" s="9" t="n"/>
      <c r="I57" s="10" t="n"/>
      <c r="J57" s="11">
        <f>IF(OR(G57="",H57=""),"",MAX(0,(H57-G57)*24-IF(I57="",0,I57)))</f>
        <v/>
      </c>
      <c r="K57" s="7" t="n"/>
      <c r="L57" s="7" t="n"/>
      <c r="M57" s="12">
        <f>IF(C57="","",IFERROR(VLOOKUP(C57,'Synthèse'!$H$5:$I$14,2,FALSE),""))</f>
        <v/>
      </c>
      <c r="N57" s="12">
        <f>IF(OR(J57="",M57=""),"",J57*M57)</f>
        <v/>
      </c>
      <c r="O57" s="8" t="n"/>
      <c r="P57" s="13">
        <f>IF(A57="","",IF(L57="Terminé","Clôturé",IF(A57&lt;TODAY(),"À vérifier","Planifié")))</f>
        <v/>
      </c>
    </row>
    <row r="58" ht="22" customHeight="1">
      <c r="A58" s="5" t="n"/>
      <c r="B58" s="14">
        <f>IF(A58="","",TEXT(A58,"dddd"))</f>
        <v/>
      </c>
      <c r="C58" s="7" t="n"/>
      <c r="D58" s="8" t="n"/>
      <c r="E58" s="8" t="n"/>
      <c r="F58" s="8" t="n"/>
      <c r="G58" s="9" t="n"/>
      <c r="H58" s="9" t="n"/>
      <c r="I58" s="10" t="n"/>
      <c r="J58" s="15">
        <f>IF(OR(G58="",H58=""),"",MAX(0,(H58-G58)*24-IF(I58="",0,I58)))</f>
        <v/>
      </c>
      <c r="K58" s="7" t="n"/>
      <c r="L58" s="7" t="n"/>
      <c r="M58" s="16">
        <f>IF(C58="","",IFERROR(VLOOKUP(C58,'Synthèse'!$H$5:$I$14,2,FALSE),""))</f>
        <v/>
      </c>
      <c r="N58" s="16">
        <f>IF(OR(J58="",M58=""),"",J58*M58)</f>
        <v/>
      </c>
      <c r="O58" s="8" t="n"/>
      <c r="P58" s="17">
        <f>IF(A58="","",IF(L58="Terminé","Clôturé",IF(A58&lt;TODAY(),"À vérifier","Planifié")))</f>
        <v/>
      </c>
    </row>
    <row r="59" ht="22" customHeight="1">
      <c r="A59" s="5" t="n"/>
      <c r="B59" s="6">
        <f>IF(A59="","",TEXT(A59,"dddd"))</f>
        <v/>
      </c>
      <c r="C59" s="7" t="n"/>
      <c r="D59" s="8" t="n"/>
      <c r="E59" s="8" t="n"/>
      <c r="F59" s="8" t="n"/>
      <c r="G59" s="9" t="n"/>
      <c r="H59" s="9" t="n"/>
      <c r="I59" s="10" t="n"/>
      <c r="J59" s="11">
        <f>IF(OR(G59="",H59=""),"",MAX(0,(H59-G59)*24-IF(I59="",0,I59)))</f>
        <v/>
      </c>
      <c r="K59" s="7" t="n"/>
      <c r="L59" s="7" t="n"/>
      <c r="M59" s="12">
        <f>IF(C59="","",IFERROR(VLOOKUP(C59,'Synthèse'!$H$5:$I$14,2,FALSE),""))</f>
        <v/>
      </c>
      <c r="N59" s="12">
        <f>IF(OR(J59="",M59=""),"",J59*M59)</f>
        <v/>
      </c>
      <c r="O59" s="8" t="n"/>
      <c r="P59" s="13">
        <f>IF(A59="","",IF(L59="Terminé","Clôturé",IF(A59&lt;TODAY(),"À vérifier","Planifié")))</f>
        <v/>
      </c>
    </row>
    <row r="60" ht="22" customHeight="1">
      <c r="A60" s="5" t="n"/>
      <c r="B60" s="14">
        <f>IF(A60="","",TEXT(A60,"dddd"))</f>
        <v/>
      </c>
      <c r="C60" s="7" t="n"/>
      <c r="D60" s="8" t="n"/>
      <c r="E60" s="8" t="n"/>
      <c r="F60" s="8" t="n"/>
      <c r="G60" s="9" t="n"/>
      <c r="H60" s="9" t="n"/>
      <c r="I60" s="10" t="n"/>
      <c r="J60" s="15">
        <f>IF(OR(G60="",H60=""),"",MAX(0,(H60-G60)*24-IF(I60="",0,I60)))</f>
        <v/>
      </c>
      <c r="K60" s="7" t="n"/>
      <c r="L60" s="7" t="n"/>
      <c r="M60" s="16">
        <f>IF(C60="","",IFERROR(VLOOKUP(C60,'Synthèse'!$H$5:$I$14,2,FALSE),""))</f>
        <v/>
      </c>
      <c r="N60" s="16">
        <f>IF(OR(J60="",M60=""),"",J60*M60)</f>
        <v/>
      </c>
      <c r="O60" s="8" t="n"/>
      <c r="P60" s="17">
        <f>IF(A60="","",IF(L60="Terminé","Clôturé",IF(A60&lt;TODAY(),"À vérifier","Planifié")))</f>
        <v/>
      </c>
    </row>
    <row r="61" ht="22" customHeight="1">
      <c r="A61" s="5" t="n"/>
      <c r="B61" s="6">
        <f>IF(A61="","",TEXT(A61,"dddd"))</f>
        <v/>
      </c>
      <c r="C61" s="7" t="n"/>
      <c r="D61" s="8" t="n"/>
      <c r="E61" s="8" t="n"/>
      <c r="F61" s="8" t="n"/>
      <c r="G61" s="9" t="n"/>
      <c r="H61" s="9" t="n"/>
      <c r="I61" s="10" t="n"/>
      <c r="J61" s="11">
        <f>IF(OR(G61="",H61=""),"",MAX(0,(H61-G61)*24-IF(I61="",0,I61)))</f>
        <v/>
      </c>
      <c r="K61" s="7" t="n"/>
      <c r="L61" s="7" t="n"/>
      <c r="M61" s="12">
        <f>IF(C61="","",IFERROR(VLOOKUP(C61,'Synthèse'!$H$5:$I$14,2,FALSE),""))</f>
        <v/>
      </c>
      <c r="N61" s="12">
        <f>IF(OR(J61="",M61=""),"",J61*M61)</f>
        <v/>
      </c>
      <c r="O61" s="8" t="n"/>
      <c r="P61" s="13">
        <f>IF(A61="","",IF(L61="Terminé","Clôturé",IF(A61&lt;TODAY(),"À vérifier","Planifié")))</f>
        <v/>
      </c>
    </row>
    <row r="62" ht="22" customHeight="1">
      <c r="A62" s="5" t="n"/>
      <c r="B62" s="14">
        <f>IF(A62="","",TEXT(A62,"dddd"))</f>
        <v/>
      </c>
      <c r="C62" s="7" t="n"/>
      <c r="D62" s="8" t="n"/>
      <c r="E62" s="8" t="n"/>
      <c r="F62" s="8" t="n"/>
      <c r="G62" s="9" t="n"/>
      <c r="H62" s="9" t="n"/>
      <c r="I62" s="10" t="n"/>
      <c r="J62" s="15">
        <f>IF(OR(G62="",H62=""),"",MAX(0,(H62-G62)*24-IF(I62="",0,I62)))</f>
        <v/>
      </c>
      <c r="K62" s="7" t="n"/>
      <c r="L62" s="7" t="n"/>
      <c r="M62" s="16">
        <f>IF(C62="","",IFERROR(VLOOKUP(C62,'Synthèse'!$H$5:$I$14,2,FALSE),""))</f>
        <v/>
      </c>
      <c r="N62" s="16">
        <f>IF(OR(J62="",M62=""),"",J62*M62)</f>
        <v/>
      </c>
      <c r="O62" s="8" t="n"/>
      <c r="P62" s="17">
        <f>IF(A62="","",IF(L62="Terminé","Clôturé",IF(A62&lt;TODAY(),"À vérifier","Planifié")))</f>
        <v/>
      </c>
    </row>
    <row r="63" ht="22" customHeight="1">
      <c r="A63" s="5" t="n"/>
      <c r="B63" s="6">
        <f>IF(A63="","",TEXT(A63,"dddd"))</f>
        <v/>
      </c>
      <c r="C63" s="7" t="n"/>
      <c r="D63" s="8" t="n"/>
      <c r="E63" s="8" t="n"/>
      <c r="F63" s="8" t="n"/>
      <c r="G63" s="9" t="n"/>
      <c r="H63" s="9" t="n"/>
      <c r="I63" s="10" t="n"/>
      <c r="J63" s="11">
        <f>IF(OR(G63="",H63=""),"",MAX(0,(H63-G63)*24-IF(I63="",0,I63)))</f>
        <v/>
      </c>
      <c r="K63" s="7" t="n"/>
      <c r="L63" s="7" t="n"/>
      <c r="M63" s="12">
        <f>IF(C63="","",IFERROR(VLOOKUP(C63,'Synthèse'!$H$5:$I$14,2,FALSE),""))</f>
        <v/>
      </c>
      <c r="N63" s="12">
        <f>IF(OR(J63="",M63=""),"",J63*M63)</f>
        <v/>
      </c>
      <c r="O63" s="8" t="n"/>
      <c r="P63" s="13">
        <f>IF(A63="","",IF(L63="Terminé","Clôturé",IF(A63&lt;TODAY(),"À vérifier","Planifié")))</f>
        <v/>
      </c>
    </row>
    <row r="64" ht="22" customHeight="1">
      <c r="A64" s="5" t="n"/>
      <c r="B64" s="14">
        <f>IF(A64="","",TEXT(A64,"dddd"))</f>
        <v/>
      </c>
      <c r="C64" s="7" t="n"/>
      <c r="D64" s="8" t="n"/>
      <c r="E64" s="8" t="n"/>
      <c r="F64" s="8" t="n"/>
      <c r="G64" s="9" t="n"/>
      <c r="H64" s="9" t="n"/>
      <c r="I64" s="10" t="n"/>
      <c r="J64" s="15">
        <f>IF(OR(G64="",H64=""),"",MAX(0,(H64-G64)*24-IF(I64="",0,I64)))</f>
        <v/>
      </c>
      <c r="K64" s="7" t="n"/>
      <c r="L64" s="7" t="n"/>
      <c r="M64" s="16">
        <f>IF(C64="","",IFERROR(VLOOKUP(C64,'Synthèse'!$H$5:$I$14,2,FALSE),""))</f>
        <v/>
      </c>
      <c r="N64" s="16">
        <f>IF(OR(J64="",M64=""),"",J64*M64)</f>
        <v/>
      </c>
      <c r="O64" s="8" t="n"/>
      <c r="P64" s="17">
        <f>IF(A64="","",IF(L64="Terminé","Clôturé",IF(A64&lt;TODAY(),"À vérifier","Planifié")))</f>
        <v/>
      </c>
    </row>
    <row r="65" ht="22" customHeight="1">
      <c r="A65" s="5" t="n"/>
      <c r="B65" s="6">
        <f>IF(A65="","",TEXT(A65,"dddd"))</f>
        <v/>
      </c>
      <c r="C65" s="7" t="n"/>
      <c r="D65" s="8" t="n"/>
      <c r="E65" s="8" t="n"/>
      <c r="F65" s="8" t="n"/>
      <c r="G65" s="9" t="n"/>
      <c r="H65" s="9" t="n"/>
      <c r="I65" s="10" t="n"/>
      <c r="J65" s="11">
        <f>IF(OR(G65="",H65=""),"",MAX(0,(H65-G65)*24-IF(I65="",0,I65)))</f>
        <v/>
      </c>
      <c r="K65" s="7" t="n"/>
      <c r="L65" s="7" t="n"/>
      <c r="M65" s="12">
        <f>IF(C65="","",IFERROR(VLOOKUP(C65,'Synthèse'!$H$5:$I$14,2,FALSE),""))</f>
        <v/>
      </c>
      <c r="N65" s="12">
        <f>IF(OR(J65="",M65=""),"",J65*M65)</f>
        <v/>
      </c>
      <c r="O65" s="8" t="n"/>
      <c r="P65" s="13">
        <f>IF(A65="","",IF(L65="Terminé","Clôturé",IF(A65&lt;TODAY(),"À vérifier","Planifié")))</f>
        <v/>
      </c>
    </row>
    <row r="66" ht="22" customHeight="1">
      <c r="A66" s="5" t="n"/>
      <c r="B66" s="14">
        <f>IF(A66="","",TEXT(A66,"dddd"))</f>
        <v/>
      </c>
      <c r="C66" s="7" t="n"/>
      <c r="D66" s="8" t="n"/>
      <c r="E66" s="8" t="n"/>
      <c r="F66" s="8" t="n"/>
      <c r="G66" s="9" t="n"/>
      <c r="H66" s="9" t="n"/>
      <c r="I66" s="10" t="n"/>
      <c r="J66" s="15">
        <f>IF(OR(G66="",H66=""),"",MAX(0,(H66-G66)*24-IF(I66="",0,I66)))</f>
        <v/>
      </c>
      <c r="K66" s="7" t="n"/>
      <c r="L66" s="7" t="n"/>
      <c r="M66" s="16">
        <f>IF(C66="","",IFERROR(VLOOKUP(C66,'Synthèse'!$H$5:$I$14,2,FALSE),""))</f>
        <v/>
      </c>
      <c r="N66" s="16">
        <f>IF(OR(J66="",M66=""),"",J66*M66)</f>
        <v/>
      </c>
      <c r="O66" s="8" t="n"/>
      <c r="P66" s="17">
        <f>IF(A66="","",IF(L66="Terminé","Clôturé",IF(A66&lt;TODAY(),"À vérifier","Planifié")))</f>
        <v/>
      </c>
    </row>
    <row r="67" ht="22" customHeight="1">
      <c r="A67" s="5" t="n"/>
      <c r="B67" s="6">
        <f>IF(A67="","",TEXT(A67,"dddd"))</f>
        <v/>
      </c>
      <c r="C67" s="7" t="n"/>
      <c r="D67" s="8" t="n"/>
      <c r="E67" s="8" t="n"/>
      <c r="F67" s="8" t="n"/>
      <c r="G67" s="9" t="n"/>
      <c r="H67" s="9" t="n"/>
      <c r="I67" s="10" t="n"/>
      <c r="J67" s="11">
        <f>IF(OR(G67="",H67=""),"",MAX(0,(H67-G67)*24-IF(I67="",0,I67)))</f>
        <v/>
      </c>
      <c r="K67" s="7" t="n"/>
      <c r="L67" s="7" t="n"/>
      <c r="M67" s="12">
        <f>IF(C67="","",IFERROR(VLOOKUP(C67,'Synthèse'!$H$5:$I$14,2,FALSE),""))</f>
        <v/>
      </c>
      <c r="N67" s="12">
        <f>IF(OR(J67="",M67=""),"",J67*M67)</f>
        <v/>
      </c>
      <c r="O67" s="8" t="n"/>
      <c r="P67" s="13">
        <f>IF(A67="","",IF(L67="Terminé","Clôturé",IF(A67&lt;TODAY(),"À vérifier","Planifié")))</f>
        <v/>
      </c>
    </row>
    <row r="68" ht="22" customHeight="1">
      <c r="A68" s="5" t="n"/>
      <c r="B68" s="14">
        <f>IF(A68="","",TEXT(A68,"dddd"))</f>
        <v/>
      </c>
      <c r="C68" s="7" t="n"/>
      <c r="D68" s="8" t="n"/>
      <c r="E68" s="8" t="n"/>
      <c r="F68" s="8" t="n"/>
      <c r="G68" s="9" t="n"/>
      <c r="H68" s="9" t="n"/>
      <c r="I68" s="10" t="n"/>
      <c r="J68" s="15">
        <f>IF(OR(G68="",H68=""),"",MAX(0,(H68-G68)*24-IF(I68="",0,I68)))</f>
        <v/>
      </c>
      <c r="K68" s="7" t="n"/>
      <c r="L68" s="7" t="n"/>
      <c r="M68" s="16">
        <f>IF(C68="","",IFERROR(VLOOKUP(C68,'Synthèse'!$H$5:$I$14,2,FALSE),""))</f>
        <v/>
      </c>
      <c r="N68" s="16">
        <f>IF(OR(J68="",M68=""),"",J68*M68)</f>
        <v/>
      </c>
      <c r="O68" s="8" t="n"/>
      <c r="P68" s="17">
        <f>IF(A68="","",IF(L68="Terminé","Clôturé",IF(A68&lt;TODAY(),"À vérifier","Planifié")))</f>
        <v/>
      </c>
    </row>
    <row r="69" ht="22" customHeight="1">
      <c r="A69" s="5" t="n"/>
      <c r="B69" s="6">
        <f>IF(A69="","",TEXT(A69,"dddd"))</f>
        <v/>
      </c>
      <c r="C69" s="7" t="n"/>
      <c r="D69" s="8" t="n"/>
      <c r="E69" s="8" t="n"/>
      <c r="F69" s="8" t="n"/>
      <c r="G69" s="9" t="n"/>
      <c r="H69" s="9" t="n"/>
      <c r="I69" s="10" t="n"/>
      <c r="J69" s="11">
        <f>IF(OR(G69="",H69=""),"",MAX(0,(H69-G69)*24-IF(I69="",0,I69)))</f>
        <v/>
      </c>
      <c r="K69" s="7" t="n"/>
      <c r="L69" s="7" t="n"/>
      <c r="M69" s="12">
        <f>IF(C69="","",IFERROR(VLOOKUP(C69,'Synthèse'!$H$5:$I$14,2,FALSE),""))</f>
        <v/>
      </c>
      <c r="N69" s="12">
        <f>IF(OR(J69="",M69=""),"",J69*M69)</f>
        <v/>
      </c>
      <c r="O69" s="8" t="n"/>
      <c r="P69" s="13">
        <f>IF(A69="","",IF(L69="Terminé","Clôturé",IF(A69&lt;TODAY(),"À vérifier","Planifié")))</f>
        <v/>
      </c>
    </row>
    <row r="70" ht="22" customHeight="1">
      <c r="A70" s="5" t="n"/>
      <c r="B70" s="14">
        <f>IF(A70="","",TEXT(A70,"dddd"))</f>
        <v/>
      </c>
      <c r="C70" s="7" t="n"/>
      <c r="D70" s="8" t="n"/>
      <c r="E70" s="8" t="n"/>
      <c r="F70" s="8" t="n"/>
      <c r="G70" s="9" t="n"/>
      <c r="H70" s="9" t="n"/>
      <c r="I70" s="10" t="n"/>
      <c r="J70" s="15">
        <f>IF(OR(G70="",H70=""),"",MAX(0,(H70-G70)*24-IF(I70="",0,I70)))</f>
        <v/>
      </c>
      <c r="K70" s="7" t="n"/>
      <c r="L70" s="7" t="n"/>
      <c r="M70" s="16">
        <f>IF(C70="","",IFERROR(VLOOKUP(C70,'Synthèse'!$H$5:$I$14,2,FALSE),""))</f>
        <v/>
      </c>
      <c r="N70" s="16">
        <f>IF(OR(J70="",M70=""),"",J70*M70)</f>
        <v/>
      </c>
      <c r="O70" s="8" t="n"/>
      <c r="P70" s="17">
        <f>IF(A70="","",IF(L70="Terminé","Clôturé",IF(A70&lt;TODAY(),"À vérifier","Planifié")))</f>
        <v/>
      </c>
    </row>
    <row r="71" ht="22" customHeight="1">
      <c r="A71" s="5" t="n"/>
      <c r="B71" s="6">
        <f>IF(A71="","",TEXT(A71,"dddd"))</f>
        <v/>
      </c>
      <c r="C71" s="7" t="n"/>
      <c r="D71" s="8" t="n"/>
      <c r="E71" s="8" t="n"/>
      <c r="F71" s="8" t="n"/>
      <c r="G71" s="9" t="n"/>
      <c r="H71" s="9" t="n"/>
      <c r="I71" s="10" t="n"/>
      <c r="J71" s="11">
        <f>IF(OR(G71="",H71=""),"",MAX(0,(H71-G71)*24-IF(I71="",0,I71)))</f>
        <v/>
      </c>
      <c r="K71" s="7" t="n"/>
      <c r="L71" s="7" t="n"/>
      <c r="M71" s="12">
        <f>IF(C71="","",IFERROR(VLOOKUP(C71,'Synthèse'!$H$5:$I$14,2,FALSE),""))</f>
        <v/>
      </c>
      <c r="N71" s="12">
        <f>IF(OR(J71="",M71=""),"",J71*M71)</f>
        <v/>
      </c>
      <c r="O71" s="8" t="n"/>
      <c r="P71" s="13">
        <f>IF(A71="","",IF(L71="Terminé","Clôturé",IF(A71&lt;TODAY(),"À vérifier","Planifié")))</f>
        <v/>
      </c>
    </row>
    <row r="72" ht="22" customHeight="1">
      <c r="A72" s="5" t="n"/>
      <c r="B72" s="14">
        <f>IF(A72="","",TEXT(A72,"dddd"))</f>
        <v/>
      </c>
      <c r="C72" s="7" t="n"/>
      <c r="D72" s="8" t="n"/>
      <c r="E72" s="8" t="n"/>
      <c r="F72" s="8" t="n"/>
      <c r="G72" s="9" t="n"/>
      <c r="H72" s="9" t="n"/>
      <c r="I72" s="10" t="n"/>
      <c r="J72" s="15">
        <f>IF(OR(G72="",H72=""),"",MAX(0,(H72-G72)*24-IF(I72="",0,I72)))</f>
        <v/>
      </c>
      <c r="K72" s="7" t="n"/>
      <c r="L72" s="7" t="n"/>
      <c r="M72" s="16">
        <f>IF(C72="","",IFERROR(VLOOKUP(C72,'Synthèse'!$H$5:$I$14,2,FALSE),""))</f>
        <v/>
      </c>
      <c r="N72" s="16">
        <f>IF(OR(J72="",M72=""),"",J72*M72)</f>
        <v/>
      </c>
      <c r="O72" s="8" t="n"/>
      <c r="P72" s="17">
        <f>IF(A72="","",IF(L72="Terminé","Clôturé",IF(A72&lt;TODAY(),"À vérifier","Planifié")))</f>
        <v/>
      </c>
    </row>
    <row r="73" ht="22" customHeight="1">
      <c r="A73" s="5" t="n"/>
      <c r="B73" s="6">
        <f>IF(A73="","",TEXT(A73,"dddd"))</f>
        <v/>
      </c>
      <c r="C73" s="7" t="n"/>
      <c r="D73" s="8" t="n"/>
      <c r="E73" s="8" t="n"/>
      <c r="F73" s="8" t="n"/>
      <c r="G73" s="9" t="n"/>
      <c r="H73" s="9" t="n"/>
      <c r="I73" s="10" t="n"/>
      <c r="J73" s="11">
        <f>IF(OR(G73="",H73=""),"",MAX(0,(H73-G73)*24-IF(I73="",0,I73)))</f>
        <v/>
      </c>
      <c r="K73" s="7" t="n"/>
      <c r="L73" s="7" t="n"/>
      <c r="M73" s="12">
        <f>IF(C73="","",IFERROR(VLOOKUP(C73,'Synthèse'!$H$5:$I$14,2,FALSE),""))</f>
        <v/>
      </c>
      <c r="N73" s="12">
        <f>IF(OR(J73="",M73=""),"",J73*M73)</f>
        <v/>
      </c>
      <c r="O73" s="8" t="n"/>
      <c r="P73" s="13">
        <f>IF(A73="","",IF(L73="Terminé","Clôturé",IF(A73&lt;TODAY(),"À vérifier","Planifié")))</f>
        <v/>
      </c>
    </row>
    <row r="74" ht="22" customHeight="1">
      <c r="A74" s="5" t="n"/>
      <c r="B74" s="14">
        <f>IF(A74="","",TEXT(A74,"dddd"))</f>
        <v/>
      </c>
      <c r="C74" s="7" t="n"/>
      <c r="D74" s="8" t="n"/>
      <c r="E74" s="8" t="n"/>
      <c r="F74" s="8" t="n"/>
      <c r="G74" s="9" t="n"/>
      <c r="H74" s="9" t="n"/>
      <c r="I74" s="10" t="n"/>
      <c r="J74" s="15">
        <f>IF(OR(G74="",H74=""),"",MAX(0,(H74-G74)*24-IF(I74="",0,I74)))</f>
        <v/>
      </c>
      <c r="K74" s="7" t="n"/>
      <c r="L74" s="7" t="n"/>
      <c r="M74" s="16">
        <f>IF(C74="","",IFERROR(VLOOKUP(C74,'Synthèse'!$H$5:$I$14,2,FALSE),""))</f>
        <v/>
      </c>
      <c r="N74" s="16">
        <f>IF(OR(J74="",M74=""),"",J74*M74)</f>
        <v/>
      </c>
      <c r="O74" s="8" t="n"/>
      <c r="P74" s="17">
        <f>IF(A74="","",IF(L74="Terminé","Clôturé",IF(A74&lt;TODAY(),"À vérifier","Planifié")))</f>
        <v/>
      </c>
    </row>
    <row r="75" ht="22" customHeight="1">
      <c r="A75" s="5" t="n"/>
      <c r="B75" s="6">
        <f>IF(A75="","",TEXT(A75,"dddd"))</f>
        <v/>
      </c>
      <c r="C75" s="7" t="n"/>
      <c r="D75" s="8" t="n"/>
      <c r="E75" s="8" t="n"/>
      <c r="F75" s="8" t="n"/>
      <c r="G75" s="9" t="n"/>
      <c r="H75" s="9" t="n"/>
      <c r="I75" s="10" t="n"/>
      <c r="J75" s="11">
        <f>IF(OR(G75="",H75=""),"",MAX(0,(H75-G75)*24-IF(I75="",0,I75)))</f>
        <v/>
      </c>
      <c r="K75" s="7" t="n"/>
      <c r="L75" s="7" t="n"/>
      <c r="M75" s="12">
        <f>IF(C75="","",IFERROR(VLOOKUP(C75,'Synthèse'!$H$5:$I$14,2,FALSE),""))</f>
        <v/>
      </c>
      <c r="N75" s="12">
        <f>IF(OR(J75="",M75=""),"",J75*M75)</f>
        <v/>
      </c>
      <c r="O75" s="8" t="n"/>
      <c r="P75" s="13">
        <f>IF(A75="","",IF(L75="Terminé","Clôturé",IF(A75&lt;TODAY(),"À vérifier","Planifié")))</f>
        <v/>
      </c>
    </row>
    <row r="76" ht="22" customHeight="1">
      <c r="A76" s="5" t="n"/>
      <c r="B76" s="14">
        <f>IF(A76="","",TEXT(A76,"dddd"))</f>
        <v/>
      </c>
      <c r="C76" s="7" t="n"/>
      <c r="D76" s="8" t="n"/>
      <c r="E76" s="8" t="n"/>
      <c r="F76" s="8" t="n"/>
      <c r="G76" s="9" t="n"/>
      <c r="H76" s="9" t="n"/>
      <c r="I76" s="10" t="n"/>
      <c r="J76" s="15">
        <f>IF(OR(G76="",H76=""),"",MAX(0,(H76-G76)*24-IF(I76="",0,I76)))</f>
        <v/>
      </c>
      <c r="K76" s="7" t="n"/>
      <c r="L76" s="7" t="n"/>
      <c r="M76" s="16">
        <f>IF(C76="","",IFERROR(VLOOKUP(C76,'Synthèse'!$H$5:$I$14,2,FALSE),""))</f>
        <v/>
      </c>
      <c r="N76" s="16">
        <f>IF(OR(J76="",M76=""),"",J76*M76)</f>
        <v/>
      </c>
      <c r="O76" s="8" t="n"/>
      <c r="P76" s="17">
        <f>IF(A76="","",IF(L76="Terminé","Clôturé",IF(A76&lt;TODAY(),"À vérifier","Planifié")))</f>
        <v/>
      </c>
    </row>
    <row r="77" ht="22" customHeight="1">
      <c r="A77" s="5" t="n"/>
      <c r="B77" s="6">
        <f>IF(A77="","",TEXT(A77,"dddd"))</f>
        <v/>
      </c>
      <c r="C77" s="7" t="n"/>
      <c r="D77" s="8" t="n"/>
      <c r="E77" s="8" t="n"/>
      <c r="F77" s="8" t="n"/>
      <c r="G77" s="9" t="n"/>
      <c r="H77" s="9" t="n"/>
      <c r="I77" s="10" t="n"/>
      <c r="J77" s="11">
        <f>IF(OR(G77="",H77=""),"",MAX(0,(H77-G77)*24-IF(I77="",0,I77)))</f>
        <v/>
      </c>
      <c r="K77" s="7" t="n"/>
      <c r="L77" s="7" t="n"/>
      <c r="M77" s="12">
        <f>IF(C77="","",IFERROR(VLOOKUP(C77,'Synthèse'!$H$5:$I$14,2,FALSE),""))</f>
        <v/>
      </c>
      <c r="N77" s="12">
        <f>IF(OR(J77="",M77=""),"",J77*M77)</f>
        <v/>
      </c>
      <c r="O77" s="8" t="n"/>
      <c r="P77" s="13">
        <f>IF(A77="","",IF(L77="Terminé","Clôturé",IF(A77&lt;TODAY(),"À vérifier","Planifié")))</f>
        <v/>
      </c>
    </row>
    <row r="78" ht="22" customHeight="1">
      <c r="A78" s="5" t="n"/>
      <c r="B78" s="14">
        <f>IF(A78="","",TEXT(A78,"dddd"))</f>
        <v/>
      </c>
      <c r="C78" s="7" t="n"/>
      <c r="D78" s="8" t="n"/>
      <c r="E78" s="8" t="n"/>
      <c r="F78" s="8" t="n"/>
      <c r="G78" s="9" t="n"/>
      <c r="H78" s="9" t="n"/>
      <c r="I78" s="10" t="n"/>
      <c r="J78" s="15">
        <f>IF(OR(G78="",H78=""),"",MAX(0,(H78-G78)*24-IF(I78="",0,I78)))</f>
        <v/>
      </c>
      <c r="K78" s="7" t="n"/>
      <c r="L78" s="7" t="n"/>
      <c r="M78" s="16">
        <f>IF(C78="","",IFERROR(VLOOKUP(C78,'Synthèse'!$H$5:$I$14,2,FALSE),""))</f>
        <v/>
      </c>
      <c r="N78" s="16">
        <f>IF(OR(J78="",M78=""),"",J78*M78)</f>
        <v/>
      </c>
      <c r="O78" s="8" t="n"/>
      <c r="P78" s="17">
        <f>IF(A78="","",IF(L78="Terminé","Clôturé",IF(A78&lt;TODAY(),"À vérifier","Planifié")))</f>
        <v/>
      </c>
    </row>
    <row r="79" ht="22" customHeight="1">
      <c r="A79" s="5" t="n"/>
      <c r="B79" s="6">
        <f>IF(A79="","",TEXT(A79,"dddd"))</f>
        <v/>
      </c>
      <c r="C79" s="7" t="n"/>
      <c r="D79" s="8" t="n"/>
      <c r="E79" s="8" t="n"/>
      <c r="F79" s="8" t="n"/>
      <c r="G79" s="9" t="n"/>
      <c r="H79" s="9" t="n"/>
      <c r="I79" s="10" t="n"/>
      <c r="J79" s="11">
        <f>IF(OR(G79="",H79=""),"",MAX(0,(H79-G79)*24-IF(I79="",0,I79)))</f>
        <v/>
      </c>
      <c r="K79" s="7" t="n"/>
      <c r="L79" s="7" t="n"/>
      <c r="M79" s="12">
        <f>IF(C79="","",IFERROR(VLOOKUP(C79,'Synthèse'!$H$5:$I$14,2,FALSE),""))</f>
        <v/>
      </c>
      <c r="N79" s="12">
        <f>IF(OR(J79="",M79=""),"",J79*M79)</f>
        <v/>
      </c>
      <c r="O79" s="8" t="n"/>
      <c r="P79" s="13">
        <f>IF(A79="","",IF(L79="Terminé","Clôturé",IF(A79&lt;TODAY(),"À vérifier","Planifié")))</f>
        <v/>
      </c>
    </row>
    <row r="80" ht="22" customHeight="1">
      <c r="A80" s="5" t="n"/>
      <c r="B80" s="14">
        <f>IF(A80="","",TEXT(A80,"dddd"))</f>
        <v/>
      </c>
      <c r="C80" s="7" t="n"/>
      <c r="D80" s="8" t="n"/>
      <c r="E80" s="8" t="n"/>
      <c r="F80" s="8" t="n"/>
      <c r="G80" s="9" t="n"/>
      <c r="H80" s="9" t="n"/>
      <c r="I80" s="10" t="n"/>
      <c r="J80" s="15">
        <f>IF(OR(G80="",H80=""),"",MAX(0,(H80-G80)*24-IF(I80="",0,I80)))</f>
        <v/>
      </c>
      <c r="K80" s="7" t="n"/>
      <c r="L80" s="7" t="n"/>
      <c r="M80" s="16">
        <f>IF(C80="","",IFERROR(VLOOKUP(C80,'Synthèse'!$H$5:$I$14,2,FALSE),""))</f>
        <v/>
      </c>
      <c r="N80" s="16">
        <f>IF(OR(J80="",M80=""),"",J80*M80)</f>
        <v/>
      </c>
      <c r="O80" s="8" t="n"/>
      <c r="P80" s="17">
        <f>IF(A80="","",IF(L80="Terminé","Clôturé",IF(A80&lt;TODAY(),"À vérifier","Planifié")))</f>
        <v/>
      </c>
    </row>
    <row r="81" ht="22" customHeight="1">
      <c r="A81" s="5" t="n"/>
      <c r="B81" s="6">
        <f>IF(A81="","",TEXT(A81,"dddd"))</f>
        <v/>
      </c>
      <c r="C81" s="7" t="n"/>
      <c r="D81" s="8" t="n"/>
      <c r="E81" s="8" t="n"/>
      <c r="F81" s="8" t="n"/>
      <c r="G81" s="9" t="n"/>
      <c r="H81" s="9" t="n"/>
      <c r="I81" s="10" t="n"/>
      <c r="J81" s="11">
        <f>IF(OR(G81="",H81=""),"",MAX(0,(H81-G81)*24-IF(I81="",0,I81)))</f>
        <v/>
      </c>
      <c r="K81" s="7" t="n"/>
      <c r="L81" s="7" t="n"/>
      <c r="M81" s="12">
        <f>IF(C81="","",IFERROR(VLOOKUP(C81,'Synthèse'!$H$5:$I$14,2,FALSE),""))</f>
        <v/>
      </c>
      <c r="N81" s="12">
        <f>IF(OR(J81="",M81=""),"",J81*M81)</f>
        <v/>
      </c>
      <c r="O81" s="8" t="n"/>
      <c r="P81" s="13">
        <f>IF(A81="","",IF(L81="Terminé","Clôturé",IF(A81&lt;TODAY(),"À vérifier","Planifié")))</f>
        <v/>
      </c>
    </row>
    <row r="82" ht="22" customHeight="1">
      <c r="A82" s="5" t="n"/>
      <c r="B82" s="14">
        <f>IF(A82="","",TEXT(A82,"dddd"))</f>
        <v/>
      </c>
      <c r="C82" s="7" t="n"/>
      <c r="D82" s="8" t="n"/>
      <c r="E82" s="8" t="n"/>
      <c r="F82" s="8" t="n"/>
      <c r="G82" s="9" t="n"/>
      <c r="H82" s="9" t="n"/>
      <c r="I82" s="10" t="n"/>
      <c r="J82" s="15">
        <f>IF(OR(G82="",H82=""),"",MAX(0,(H82-G82)*24-IF(I82="",0,I82)))</f>
        <v/>
      </c>
      <c r="K82" s="7" t="n"/>
      <c r="L82" s="7" t="n"/>
      <c r="M82" s="16">
        <f>IF(C82="","",IFERROR(VLOOKUP(C82,'Synthèse'!$H$5:$I$14,2,FALSE),""))</f>
        <v/>
      </c>
      <c r="N82" s="16">
        <f>IF(OR(J82="",M82=""),"",J82*M82)</f>
        <v/>
      </c>
      <c r="O82" s="8" t="n"/>
      <c r="P82" s="17">
        <f>IF(A82="","",IF(L82="Terminé","Clôturé",IF(A82&lt;TODAY(),"À vérifier","Planifié")))</f>
        <v/>
      </c>
    </row>
    <row r="83" ht="22" customHeight="1">
      <c r="A83" s="5" t="n"/>
      <c r="B83" s="6">
        <f>IF(A83="","",TEXT(A83,"dddd"))</f>
        <v/>
      </c>
      <c r="C83" s="7" t="n"/>
      <c r="D83" s="8" t="n"/>
      <c r="E83" s="8" t="n"/>
      <c r="F83" s="8" t="n"/>
      <c r="G83" s="9" t="n"/>
      <c r="H83" s="9" t="n"/>
      <c r="I83" s="10" t="n"/>
      <c r="J83" s="11">
        <f>IF(OR(G83="",H83=""),"",MAX(0,(H83-G83)*24-IF(I83="",0,I83)))</f>
        <v/>
      </c>
      <c r="K83" s="7" t="n"/>
      <c r="L83" s="7" t="n"/>
      <c r="M83" s="12">
        <f>IF(C83="","",IFERROR(VLOOKUP(C83,'Synthèse'!$H$5:$I$14,2,FALSE),""))</f>
        <v/>
      </c>
      <c r="N83" s="12">
        <f>IF(OR(J83="",M83=""),"",J83*M83)</f>
        <v/>
      </c>
      <c r="O83" s="8" t="n"/>
      <c r="P83" s="13">
        <f>IF(A83="","",IF(L83="Terminé","Clôturé",IF(A83&lt;TODAY(),"À vérifier","Planifié")))</f>
        <v/>
      </c>
    </row>
    <row r="84" ht="22" customHeight="1">
      <c r="A84" s="5" t="n"/>
      <c r="B84" s="14">
        <f>IF(A84="","",TEXT(A84,"dddd"))</f>
        <v/>
      </c>
      <c r="C84" s="7" t="n"/>
      <c r="D84" s="8" t="n"/>
      <c r="E84" s="8" t="n"/>
      <c r="F84" s="8" t="n"/>
      <c r="G84" s="9" t="n"/>
      <c r="H84" s="9" t="n"/>
      <c r="I84" s="10" t="n"/>
      <c r="J84" s="15">
        <f>IF(OR(G84="",H84=""),"",MAX(0,(H84-G84)*24-IF(I84="",0,I84)))</f>
        <v/>
      </c>
      <c r="K84" s="7" t="n"/>
      <c r="L84" s="7" t="n"/>
      <c r="M84" s="16">
        <f>IF(C84="","",IFERROR(VLOOKUP(C84,'Synthèse'!$H$5:$I$14,2,FALSE),""))</f>
        <v/>
      </c>
      <c r="N84" s="16">
        <f>IF(OR(J84="",M84=""),"",J84*M84)</f>
        <v/>
      </c>
      <c r="O84" s="8" t="n"/>
      <c r="P84" s="17">
        <f>IF(A84="","",IF(L84="Terminé","Clôturé",IF(A84&lt;TODAY(),"À vérifier","Planifié")))</f>
        <v/>
      </c>
    </row>
    <row r="85" ht="22" customHeight="1">
      <c r="A85" s="5" t="n"/>
      <c r="B85" s="6">
        <f>IF(A85="","",TEXT(A85,"dddd"))</f>
        <v/>
      </c>
      <c r="C85" s="7" t="n"/>
      <c r="D85" s="8" t="n"/>
      <c r="E85" s="8" t="n"/>
      <c r="F85" s="8" t="n"/>
      <c r="G85" s="9" t="n"/>
      <c r="H85" s="9" t="n"/>
      <c r="I85" s="10" t="n"/>
      <c r="J85" s="11">
        <f>IF(OR(G85="",H85=""),"",MAX(0,(H85-G85)*24-IF(I85="",0,I85)))</f>
        <v/>
      </c>
      <c r="K85" s="7" t="n"/>
      <c r="L85" s="7" t="n"/>
      <c r="M85" s="12">
        <f>IF(C85="","",IFERROR(VLOOKUP(C85,'Synthèse'!$H$5:$I$14,2,FALSE),""))</f>
        <v/>
      </c>
      <c r="N85" s="12">
        <f>IF(OR(J85="",M85=""),"",J85*M85)</f>
        <v/>
      </c>
      <c r="O85" s="8" t="n"/>
      <c r="P85" s="13">
        <f>IF(A85="","",IF(L85="Terminé","Clôturé",IF(A85&lt;TODAY(),"À vérifier","Planifié")))</f>
        <v/>
      </c>
    </row>
    <row r="86" ht="22" customHeight="1">
      <c r="A86" s="5" t="n"/>
      <c r="B86" s="14">
        <f>IF(A86="","",TEXT(A86,"dddd"))</f>
        <v/>
      </c>
      <c r="C86" s="7" t="n"/>
      <c r="D86" s="8" t="n"/>
      <c r="E86" s="8" t="n"/>
      <c r="F86" s="8" t="n"/>
      <c r="G86" s="9" t="n"/>
      <c r="H86" s="9" t="n"/>
      <c r="I86" s="10" t="n"/>
      <c r="J86" s="15">
        <f>IF(OR(G86="",H86=""),"",MAX(0,(H86-G86)*24-IF(I86="",0,I86)))</f>
        <v/>
      </c>
      <c r="K86" s="7" t="n"/>
      <c r="L86" s="7" t="n"/>
      <c r="M86" s="16">
        <f>IF(C86="","",IFERROR(VLOOKUP(C86,'Synthèse'!$H$5:$I$14,2,FALSE),""))</f>
        <v/>
      </c>
      <c r="N86" s="16">
        <f>IF(OR(J86="",M86=""),"",J86*M86)</f>
        <v/>
      </c>
      <c r="O86" s="8" t="n"/>
      <c r="P86" s="17">
        <f>IF(A86="","",IF(L86="Terminé","Clôturé",IF(A86&lt;TODAY(),"À vérifier","Planifié")))</f>
        <v/>
      </c>
    </row>
    <row r="87" ht="22" customHeight="1">
      <c r="A87" s="5" t="n"/>
      <c r="B87" s="6">
        <f>IF(A87="","",TEXT(A87,"dddd"))</f>
        <v/>
      </c>
      <c r="C87" s="7" t="n"/>
      <c r="D87" s="8" t="n"/>
      <c r="E87" s="8" t="n"/>
      <c r="F87" s="8" t="n"/>
      <c r="G87" s="9" t="n"/>
      <c r="H87" s="9" t="n"/>
      <c r="I87" s="10" t="n"/>
      <c r="J87" s="11">
        <f>IF(OR(G87="",H87=""),"",MAX(0,(H87-G87)*24-IF(I87="",0,I87)))</f>
        <v/>
      </c>
      <c r="K87" s="7" t="n"/>
      <c r="L87" s="7" t="n"/>
      <c r="M87" s="12">
        <f>IF(C87="","",IFERROR(VLOOKUP(C87,'Synthèse'!$H$5:$I$14,2,FALSE),""))</f>
        <v/>
      </c>
      <c r="N87" s="12">
        <f>IF(OR(J87="",M87=""),"",J87*M87)</f>
        <v/>
      </c>
      <c r="O87" s="8" t="n"/>
      <c r="P87" s="13">
        <f>IF(A87="","",IF(L87="Terminé","Clôturé",IF(A87&lt;TODAY(),"À vérifier","Planifié")))</f>
        <v/>
      </c>
    </row>
    <row r="88" ht="22" customHeight="1">
      <c r="A88" s="5" t="n"/>
      <c r="B88" s="14">
        <f>IF(A88="","",TEXT(A88,"dddd"))</f>
        <v/>
      </c>
      <c r="C88" s="7" t="n"/>
      <c r="D88" s="8" t="n"/>
      <c r="E88" s="8" t="n"/>
      <c r="F88" s="8" t="n"/>
      <c r="G88" s="9" t="n"/>
      <c r="H88" s="9" t="n"/>
      <c r="I88" s="10" t="n"/>
      <c r="J88" s="15">
        <f>IF(OR(G88="",H88=""),"",MAX(0,(H88-G88)*24-IF(I88="",0,I88)))</f>
        <v/>
      </c>
      <c r="K88" s="7" t="n"/>
      <c r="L88" s="7" t="n"/>
      <c r="M88" s="16">
        <f>IF(C88="","",IFERROR(VLOOKUP(C88,'Synthèse'!$H$5:$I$14,2,FALSE),""))</f>
        <v/>
      </c>
      <c r="N88" s="16">
        <f>IF(OR(J88="",M88=""),"",J88*M88)</f>
        <v/>
      </c>
      <c r="O88" s="8" t="n"/>
      <c r="P88" s="17">
        <f>IF(A88="","",IF(L88="Terminé","Clôturé",IF(A88&lt;TODAY(),"À vérifier","Planifié")))</f>
        <v/>
      </c>
    </row>
    <row r="89" ht="22" customHeight="1">
      <c r="A89" s="5" t="n"/>
      <c r="B89" s="6">
        <f>IF(A89="","",TEXT(A89,"dddd"))</f>
        <v/>
      </c>
      <c r="C89" s="7" t="n"/>
      <c r="D89" s="8" t="n"/>
      <c r="E89" s="8" t="n"/>
      <c r="F89" s="8" t="n"/>
      <c r="G89" s="9" t="n"/>
      <c r="H89" s="9" t="n"/>
      <c r="I89" s="10" t="n"/>
      <c r="J89" s="11">
        <f>IF(OR(G89="",H89=""),"",MAX(0,(H89-G89)*24-IF(I89="",0,I89)))</f>
        <v/>
      </c>
      <c r="K89" s="7" t="n"/>
      <c r="L89" s="7" t="n"/>
      <c r="M89" s="12">
        <f>IF(C89="","",IFERROR(VLOOKUP(C89,'Synthèse'!$H$5:$I$14,2,FALSE),""))</f>
        <v/>
      </c>
      <c r="N89" s="12">
        <f>IF(OR(J89="",M89=""),"",J89*M89)</f>
        <v/>
      </c>
      <c r="O89" s="8" t="n"/>
      <c r="P89" s="13">
        <f>IF(A89="","",IF(L89="Terminé","Clôturé",IF(A89&lt;TODAY(),"À vérifier","Planifié")))</f>
        <v/>
      </c>
    </row>
    <row r="90" ht="22" customHeight="1">
      <c r="A90" s="5" t="n"/>
      <c r="B90" s="14">
        <f>IF(A90="","",TEXT(A90,"dddd"))</f>
        <v/>
      </c>
      <c r="C90" s="7" t="n"/>
      <c r="D90" s="8" t="n"/>
      <c r="E90" s="8" t="n"/>
      <c r="F90" s="8" t="n"/>
      <c r="G90" s="9" t="n"/>
      <c r="H90" s="9" t="n"/>
      <c r="I90" s="10" t="n"/>
      <c r="J90" s="15">
        <f>IF(OR(G90="",H90=""),"",MAX(0,(H90-G90)*24-IF(I90="",0,I90)))</f>
        <v/>
      </c>
      <c r="K90" s="7" t="n"/>
      <c r="L90" s="7" t="n"/>
      <c r="M90" s="16">
        <f>IF(C90="","",IFERROR(VLOOKUP(C90,'Synthèse'!$H$5:$I$14,2,FALSE),""))</f>
        <v/>
      </c>
      <c r="N90" s="16">
        <f>IF(OR(J90="",M90=""),"",J90*M90)</f>
        <v/>
      </c>
      <c r="O90" s="8" t="n"/>
      <c r="P90" s="17">
        <f>IF(A90="","",IF(L90="Terminé","Clôturé",IF(A90&lt;TODAY(),"À vérifier","Planifié")))</f>
        <v/>
      </c>
    </row>
    <row r="91" ht="22" customHeight="1">
      <c r="A91" s="5" t="n"/>
      <c r="B91" s="6">
        <f>IF(A91="","",TEXT(A91,"dddd"))</f>
        <v/>
      </c>
      <c r="C91" s="7" t="n"/>
      <c r="D91" s="8" t="n"/>
      <c r="E91" s="8" t="n"/>
      <c r="F91" s="8" t="n"/>
      <c r="G91" s="9" t="n"/>
      <c r="H91" s="9" t="n"/>
      <c r="I91" s="10" t="n"/>
      <c r="J91" s="11">
        <f>IF(OR(G91="",H91=""),"",MAX(0,(H91-G91)*24-IF(I91="",0,I91)))</f>
        <v/>
      </c>
      <c r="K91" s="7" t="n"/>
      <c r="L91" s="7" t="n"/>
      <c r="M91" s="12">
        <f>IF(C91="","",IFERROR(VLOOKUP(C91,'Synthèse'!$H$5:$I$14,2,FALSE),""))</f>
        <v/>
      </c>
      <c r="N91" s="12">
        <f>IF(OR(J91="",M91=""),"",J91*M91)</f>
        <v/>
      </c>
      <c r="O91" s="8" t="n"/>
      <c r="P91" s="13">
        <f>IF(A91="","",IF(L91="Terminé","Clôturé",IF(A91&lt;TODAY(),"À vérifier","Planifié")))</f>
        <v/>
      </c>
    </row>
    <row r="92" ht="22" customHeight="1">
      <c r="A92" s="5" t="n"/>
      <c r="B92" s="14">
        <f>IF(A92="","",TEXT(A92,"dddd"))</f>
        <v/>
      </c>
      <c r="C92" s="7" t="n"/>
      <c r="D92" s="8" t="n"/>
      <c r="E92" s="8" t="n"/>
      <c r="F92" s="8" t="n"/>
      <c r="G92" s="9" t="n"/>
      <c r="H92" s="9" t="n"/>
      <c r="I92" s="10" t="n"/>
      <c r="J92" s="15">
        <f>IF(OR(G92="",H92=""),"",MAX(0,(H92-G92)*24-IF(I92="",0,I92)))</f>
        <v/>
      </c>
      <c r="K92" s="7" t="n"/>
      <c r="L92" s="7" t="n"/>
      <c r="M92" s="16">
        <f>IF(C92="","",IFERROR(VLOOKUP(C92,'Synthèse'!$H$5:$I$14,2,FALSE),""))</f>
        <v/>
      </c>
      <c r="N92" s="16">
        <f>IF(OR(J92="",M92=""),"",J92*M92)</f>
        <v/>
      </c>
      <c r="O92" s="8" t="n"/>
      <c r="P92" s="17">
        <f>IF(A92="","",IF(L92="Terminé","Clôturé",IF(A92&lt;TODAY(),"À vérifier","Planifié")))</f>
        <v/>
      </c>
    </row>
    <row r="93" ht="22" customHeight="1">
      <c r="A93" s="5" t="n"/>
      <c r="B93" s="6">
        <f>IF(A93="","",TEXT(A93,"dddd"))</f>
        <v/>
      </c>
      <c r="C93" s="7" t="n"/>
      <c r="D93" s="8" t="n"/>
      <c r="E93" s="8" t="n"/>
      <c r="F93" s="8" t="n"/>
      <c r="G93" s="9" t="n"/>
      <c r="H93" s="9" t="n"/>
      <c r="I93" s="10" t="n"/>
      <c r="J93" s="11">
        <f>IF(OR(G93="",H93=""),"",MAX(0,(H93-G93)*24-IF(I93="",0,I93)))</f>
        <v/>
      </c>
      <c r="K93" s="7" t="n"/>
      <c r="L93" s="7" t="n"/>
      <c r="M93" s="12">
        <f>IF(C93="","",IFERROR(VLOOKUP(C93,'Synthèse'!$H$5:$I$14,2,FALSE),""))</f>
        <v/>
      </c>
      <c r="N93" s="12">
        <f>IF(OR(J93="",M93=""),"",J93*M93)</f>
        <v/>
      </c>
      <c r="O93" s="8" t="n"/>
      <c r="P93" s="13">
        <f>IF(A93="","",IF(L93="Terminé","Clôturé",IF(A93&lt;TODAY(),"À vérifier","Planifié")))</f>
        <v/>
      </c>
    </row>
    <row r="94" ht="22" customHeight="1">
      <c r="A94" s="5" t="n"/>
      <c r="B94" s="14">
        <f>IF(A94="","",TEXT(A94,"dddd"))</f>
        <v/>
      </c>
      <c r="C94" s="7" t="n"/>
      <c r="D94" s="8" t="n"/>
      <c r="E94" s="8" t="n"/>
      <c r="F94" s="8" t="n"/>
      <c r="G94" s="9" t="n"/>
      <c r="H94" s="9" t="n"/>
      <c r="I94" s="10" t="n"/>
      <c r="J94" s="15">
        <f>IF(OR(G94="",H94=""),"",MAX(0,(H94-G94)*24-IF(I94="",0,I94)))</f>
        <v/>
      </c>
      <c r="K94" s="7" t="n"/>
      <c r="L94" s="7" t="n"/>
      <c r="M94" s="16">
        <f>IF(C94="","",IFERROR(VLOOKUP(C94,'Synthèse'!$H$5:$I$14,2,FALSE),""))</f>
        <v/>
      </c>
      <c r="N94" s="16">
        <f>IF(OR(J94="",M94=""),"",J94*M94)</f>
        <v/>
      </c>
      <c r="O94" s="8" t="n"/>
      <c r="P94" s="17">
        <f>IF(A94="","",IF(L94="Terminé","Clôturé",IF(A94&lt;TODAY(),"À vérifier","Planifié")))</f>
        <v/>
      </c>
    </row>
    <row r="95" ht="22" customHeight="1">
      <c r="A95" s="5" t="n"/>
      <c r="B95" s="6">
        <f>IF(A95="","",TEXT(A95,"dddd"))</f>
        <v/>
      </c>
      <c r="C95" s="7" t="n"/>
      <c r="D95" s="8" t="n"/>
      <c r="E95" s="8" t="n"/>
      <c r="F95" s="8" t="n"/>
      <c r="G95" s="9" t="n"/>
      <c r="H95" s="9" t="n"/>
      <c r="I95" s="10" t="n"/>
      <c r="J95" s="11">
        <f>IF(OR(G95="",H95=""),"",MAX(0,(H95-G95)*24-IF(I95="",0,I95)))</f>
        <v/>
      </c>
      <c r="K95" s="7" t="n"/>
      <c r="L95" s="7" t="n"/>
      <c r="M95" s="12">
        <f>IF(C95="","",IFERROR(VLOOKUP(C95,'Synthèse'!$H$5:$I$14,2,FALSE),""))</f>
        <v/>
      </c>
      <c r="N95" s="12">
        <f>IF(OR(J95="",M95=""),"",J95*M95)</f>
        <v/>
      </c>
      <c r="O95" s="8" t="n"/>
      <c r="P95" s="13">
        <f>IF(A95="","",IF(L95="Terminé","Clôturé",IF(A95&lt;TODAY(),"À vérifier","Planifié")))</f>
        <v/>
      </c>
    </row>
    <row r="96" ht="22" customHeight="1">
      <c r="A96" s="5" t="n"/>
      <c r="B96" s="14">
        <f>IF(A96="","",TEXT(A96,"dddd"))</f>
        <v/>
      </c>
      <c r="C96" s="7" t="n"/>
      <c r="D96" s="8" t="n"/>
      <c r="E96" s="8" t="n"/>
      <c r="F96" s="8" t="n"/>
      <c r="G96" s="9" t="n"/>
      <c r="H96" s="9" t="n"/>
      <c r="I96" s="10" t="n"/>
      <c r="J96" s="15">
        <f>IF(OR(G96="",H96=""),"",MAX(0,(H96-G96)*24-IF(I96="",0,I96)))</f>
        <v/>
      </c>
      <c r="K96" s="7" t="n"/>
      <c r="L96" s="7" t="n"/>
      <c r="M96" s="16">
        <f>IF(C96="","",IFERROR(VLOOKUP(C96,'Synthèse'!$H$5:$I$14,2,FALSE),""))</f>
        <v/>
      </c>
      <c r="N96" s="16">
        <f>IF(OR(J96="",M96=""),"",J96*M96)</f>
        <v/>
      </c>
      <c r="O96" s="8" t="n"/>
      <c r="P96" s="17">
        <f>IF(A96="","",IF(L96="Terminé","Clôturé",IF(A96&lt;TODAY(),"À vérifier","Planifié")))</f>
        <v/>
      </c>
    </row>
    <row r="97" ht="22" customHeight="1">
      <c r="A97" s="5" t="n"/>
      <c r="B97" s="6">
        <f>IF(A97="","",TEXT(A97,"dddd"))</f>
        <v/>
      </c>
      <c r="C97" s="7" t="n"/>
      <c r="D97" s="8" t="n"/>
      <c r="E97" s="8" t="n"/>
      <c r="F97" s="8" t="n"/>
      <c r="G97" s="9" t="n"/>
      <c r="H97" s="9" t="n"/>
      <c r="I97" s="10" t="n"/>
      <c r="J97" s="11">
        <f>IF(OR(G97="",H97=""),"",MAX(0,(H97-G97)*24-IF(I97="",0,I97)))</f>
        <v/>
      </c>
      <c r="K97" s="7" t="n"/>
      <c r="L97" s="7" t="n"/>
      <c r="M97" s="12">
        <f>IF(C97="","",IFERROR(VLOOKUP(C97,'Synthèse'!$H$5:$I$14,2,FALSE),""))</f>
        <v/>
      </c>
      <c r="N97" s="12">
        <f>IF(OR(J97="",M97=""),"",J97*M97)</f>
        <v/>
      </c>
      <c r="O97" s="8" t="n"/>
      <c r="P97" s="13">
        <f>IF(A97="","",IF(L97="Terminé","Clôturé",IF(A97&lt;TODAY(),"À vérifier","Planifié")))</f>
        <v/>
      </c>
    </row>
    <row r="98" ht="22" customHeight="1">
      <c r="A98" s="5" t="n"/>
      <c r="B98" s="14">
        <f>IF(A98="","",TEXT(A98,"dddd"))</f>
        <v/>
      </c>
      <c r="C98" s="7" t="n"/>
      <c r="D98" s="8" t="n"/>
      <c r="E98" s="8" t="n"/>
      <c r="F98" s="8" t="n"/>
      <c r="G98" s="9" t="n"/>
      <c r="H98" s="9" t="n"/>
      <c r="I98" s="10" t="n"/>
      <c r="J98" s="15">
        <f>IF(OR(G98="",H98=""),"",MAX(0,(H98-G98)*24-IF(I98="",0,I98)))</f>
        <v/>
      </c>
      <c r="K98" s="7" t="n"/>
      <c r="L98" s="7" t="n"/>
      <c r="M98" s="16">
        <f>IF(C98="","",IFERROR(VLOOKUP(C98,'Synthèse'!$H$5:$I$14,2,FALSE),""))</f>
        <v/>
      </c>
      <c r="N98" s="16">
        <f>IF(OR(J98="",M98=""),"",J98*M98)</f>
        <v/>
      </c>
      <c r="O98" s="8" t="n"/>
      <c r="P98" s="17">
        <f>IF(A98="","",IF(L98="Terminé","Clôturé",IF(A98&lt;TODAY(),"À vérifier","Planifié")))</f>
        <v/>
      </c>
    </row>
    <row r="99" ht="22" customHeight="1">
      <c r="A99" s="5" t="n"/>
      <c r="B99" s="6">
        <f>IF(A99="","",TEXT(A99,"dddd"))</f>
        <v/>
      </c>
      <c r="C99" s="7" t="n"/>
      <c r="D99" s="8" t="n"/>
      <c r="E99" s="8" t="n"/>
      <c r="F99" s="8" t="n"/>
      <c r="G99" s="9" t="n"/>
      <c r="H99" s="9" t="n"/>
      <c r="I99" s="10" t="n"/>
      <c r="J99" s="11">
        <f>IF(OR(G99="",H99=""),"",MAX(0,(H99-G99)*24-IF(I99="",0,I99)))</f>
        <v/>
      </c>
      <c r="K99" s="7" t="n"/>
      <c r="L99" s="7" t="n"/>
      <c r="M99" s="12">
        <f>IF(C99="","",IFERROR(VLOOKUP(C99,'Synthèse'!$H$5:$I$14,2,FALSE),""))</f>
        <v/>
      </c>
      <c r="N99" s="12">
        <f>IF(OR(J99="",M99=""),"",J99*M99)</f>
        <v/>
      </c>
      <c r="O99" s="8" t="n"/>
      <c r="P99" s="13">
        <f>IF(A99="","",IF(L99="Terminé","Clôturé",IF(A99&lt;TODAY(),"À vérifier","Planifié")))</f>
        <v/>
      </c>
    </row>
    <row r="100" ht="22" customHeight="1">
      <c r="A100" s="5" t="n"/>
      <c r="B100" s="14">
        <f>IF(A100="","",TEXT(A100,"dddd"))</f>
        <v/>
      </c>
      <c r="C100" s="7" t="n"/>
      <c r="D100" s="8" t="n"/>
      <c r="E100" s="8" t="n"/>
      <c r="F100" s="8" t="n"/>
      <c r="G100" s="9" t="n"/>
      <c r="H100" s="9" t="n"/>
      <c r="I100" s="10" t="n"/>
      <c r="J100" s="15">
        <f>IF(OR(G100="",H100=""),"",MAX(0,(H100-G100)*24-IF(I100="",0,I100)))</f>
        <v/>
      </c>
      <c r="K100" s="7" t="n"/>
      <c r="L100" s="7" t="n"/>
      <c r="M100" s="16">
        <f>IF(C100="","",IFERROR(VLOOKUP(C100,'Synthèse'!$H$5:$I$14,2,FALSE),""))</f>
        <v/>
      </c>
      <c r="N100" s="16">
        <f>IF(OR(J100="",M100=""),"",J100*M100)</f>
        <v/>
      </c>
      <c r="O100" s="8" t="n"/>
      <c r="P100" s="17">
        <f>IF(A100="","",IF(L100="Terminé","Clôturé",IF(A100&lt;TODAY(),"À vérifier","Planifié")))</f>
        <v/>
      </c>
    </row>
    <row r="101" ht="22" customHeight="1">
      <c r="A101" s="5" t="n"/>
      <c r="B101" s="6">
        <f>IF(A101="","",TEXT(A101,"dddd"))</f>
        <v/>
      </c>
      <c r="C101" s="7" t="n"/>
      <c r="D101" s="8" t="n"/>
      <c r="E101" s="8" t="n"/>
      <c r="F101" s="8" t="n"/>
      <c r="G101" s="9" t="n"/>
      <c r="H101" s="9" t="n"/>
      <c r="I101" s="10" t="n"/>
      <c r="J101" s="11">
        <f>IF(OR(G101="",H101=""),"",MAX(0,(H101-G101)*24-IF(I101="",0,I101)))</f>
        <v/>
      </c>
      <c r="K101" s="7" t="n"/>
      <c r="L101" s="7" t="n"/>
      <c r="M101" s="12">
        <f>IF(C101="","",IFERROR(VLOOKUP(C101,'Synthèse'!$H$5:$I$14,2,FALSE),""))</f>
        <v/>
      </c>
      <c r="N101" s="12">
        <f>IF(OR(J101="",M101=""),"",J101*M101)</f>
        <v/>
      </c>
      <c r="O101" s="8" t="n"/>
      <c r="P101" s="13">
        <f>IF(A101="","",IF(L101="Terminé","Clôturé",IF(A101&lt;TODAY(),"À vérifier","Planifié")))</f>
        <v/>
      </c>
    </row>
    <row r="102" ht="22" customHeight="1">
      <c r="A102" s="5" t="n"/>
      <c r="B102" s="14">
        <f>IF(A102="","",TEXT(A102,"dddd"))</f>
        <v/>
      </c>
      <c r="C102" s="7" t="n"/>
      <c r="D102" s="8" t="n"/>
      <c r="E102" s="8" t="n"/>
      <c r="F102" s="8" t="n"/>
      <c r="G102" s="9" t="n"/>
      <c r="H102" s="9" t="n"/>
      <c r="I102" s="10" t="n"/>
      <c r="J102" s="15">
        <f>IF(OR(G102="",H102=""),"",MAX(0,(H102-G102)*24-IF(I102="",0,I102)))</f>
        <v/>
      </c>
      <c r="K102" s="7" t="n"/>
      <c r="L102" s="7" t="n"/>
      <c r="M102" s="16">
        <f>IF(C102="","",IFERROR(VLOOKUP(C102,'Synthèse'!$H$5:$I$14,2,FALSE),""))</f>
        <v/>
      </c>
      <c r="N102" s="16">
        <f>IF(OR(J102="",M102=""),"",J102*M102)</f>
        <v/>
      </c>
      <c r="O102" s="8" t="n"/>
      <c r="P102" s="17">
        <f>IF(A102="","",IF(L102="Terminé","Clôturé",IF(A102&lt;TODAY(),"À vérifier","Planifié")))</f>
        <v/>
      </c>
    </row>
    <row r="103" ht="22" customHeight="1">
      <c r="A103" s="5" t="n"/>
      <c r="B103" s="6">
        <f>IF(A103="","",TEXT(A103,"dddd"))</f>
        <v/>
      </c>
      <c r="C103" s="7" t="n"/>
      <c r="D103" s="8" t="n"/>
      <c r="E103" s="8" t="n"/>
      <c r="F103" s="8" t="n"/>
      <c r="G103" s="9" t="n"/>
      <c r="H103" s="9" t="n"/>
      <c r="I103" s="10" t="n"/>
      <c r="J103" s="11">
        <f>IF(OR(G103="",H103=""),"",MAX(0,(H103-G103)*24-IF(I103="",0,I103)))</f>
        <v/>
      </c>
      <c r="K103" s="7" t="n"/>
      <c r="L103" s="7" t="n"/>
      <c r="M103" s="12">
        <f>IF(C103="","",IFERROR(VLOOKUP(C103,'Synthèse'!$H$5:$I$14,2,FALSE),""))</f>
        <v/>
      </c>
      <c r="N103" s="12">
        <f>IF(OR(J103="",M103=""),"",J103*M103)</f>
        <v/>
      </c>
      <c r="O103" s="8" t="n"/>
      <c r="P103" s="13">
        <f>IF(A103="","",IF(L103="Terminé","Clôturé",IF(A103&lt;TODAY(),"À vérifier","Planifié")))</f>
        <v/>
      </c>
    </row>
    <row r="104" ht="22" customHeight="1">
      <c r="A104" s="5" t="n"/>
      <c r="B104" s="14">
        <f>IF(A104="","",TEXT(A104,"dddd"))</f>
        <v/>
      </c>
      <c r="C104" s="7" t="n"/>
      <c r="D104" s="8" t="n"/>
      <c r="E104" s="8" t="n"/>
      <c r="F104" s="8" t="n"/>
      <c r="G104" s="9" t="n"/>
      <c r="H104" s="9" t="n"/>
      <c r="I104" s="10" t="n"/>
      <c r="J104" s="15">
        <f>IF(OR(G104="",H104=""),"",MAX(0,(H104-G104)*24-IF(I104="",0,I104)))</f>
        <v/>
      </c>
      <c r="K104" s="7" t="n"/>
      <c r="L104" s="7" t="n"/>
      <c r="M104" s="16">
        <f>IF(C104="","",IFERROR(VLOOKUP(C104,'Synthèse'!$H$5:$I$14,2,FALSE),""))</f>
        <v/>
      </c>
      <c r="N104" s="16">
        <f>IF(OR(J104="",M104=""),"",J104*M104)</f>
        <v/>
      </c>
      <c r="O104" s="8" t="n"/>
      <c r="P104" s="17">
        <f>IF(A104="","",IF(L104="Terminé","Clôturé",IF(A104&lt;TODAY(),"À vérifier","Planifié")))</f>
        <v/>
      </c>
    </row>
  </sheetData>
  <autoFilter ref="A4:P104"/>
  <mergeCells count="1">
    <mergeCell ref="A1:P1"/>
  </mergeCells>
  <conditionalFormatting sqref="L5:L104">
    <cfRule type="expression" priority="1" dxfId="0" stopIfTrue="1">
      <formula>$L5="Terminé"</formula>
    </cfRule>
    <cfRule type="expression" priority="2" dxfId="1" stopIfTrue="1">
      <formula>$L5="Annulé"</formula>
    </cfRule>
  </conditionalFormatting>
  <conditionalFormatting sqref="A5:P104">
    <cfRule type="expression" priority="3" dxfId="1" stopIfTrue="1">
      <formula>AND($A5&lt;TODAY(),$L5&lt;&gt;"Terminé",$L5&lt;&gt;"Annulé",$F5&lt;&gt;"")</formula>
    </cfRule>
  </conditionalFormatting>
  <dataValidations count="7">
    <dataValidation sqref="A5:A104" showErrorMessage="1" showInputMessage="1" allowBlank="1" errorTitle="Date invalide" error="Saisissez une date valide." type="date" errorStyle="stop" operator="between">
      <formula1>1</formula1>
      <formula2>2958465</formula2>
    </dataValidation>
    <dataValidation sqref="C5:C104" showErrorMessage="1" showInputMessage="1" allowBlank="1" errorTitle="Collaborateur invalide" error="Choisissez un collaborateur dans la liste." type="list">
      <formula1>"Marie,Julien,Sophie,Thomas,Camille,Nicolas,Léa,Antoine,Chloé"</formula1>
    </dataValidation>
    <dataValidation sqref="G5:G104" showErrorMessage="1" showInputMessage="1" allowBlank="1" errorTitle="Heure invalide" error="Saisissez une heure au format hh:mm." type="time" operator="between">
      <formula1>0</formula1>
      <formula2>0.99999</formula2>
    </dataValidation>
    <dataValidation sqref="H5:H104" showErrorMessage="1" showInputMessage="1" allowBlank="1" errorTitle="Heure invalide" error="Saisissez une heure au format hh:mm." type="time" operator="between">
      <formula1>0</formula1>
      <formula2>0.99999</formula2>
    </dataValidation>
    <dataValidation sqref="I5:I104" showErrorMessage="1" showInputMessage="1" allowBlank="1" errorTitle="Pause invalide" error="Saisissez une durée de pause comprise entre 0 et 12 heures." type="decimal" operator="between">
      <formula1>0</formula1>
      <formula2>12</formula2>
    </dataValidation>
    <dataValidation sqref="K5:K104" showErrorMessage="1" showInputMessage="1" allowBlank="1" errorTitle="Priorité invalide" error="Choisissez une priorité dans la liste." type="list">
      <formula1>"Haute,Normale,Basse"</formula1>
    </dataValidation>
    <dataValidation sqref="L5:L104" showErrorMessage="1" showInputMessage="1" allowBlank="1" errorTitle="Statut invalide" error="Choisissez un statut dans la liste." type="list">
      <formula1>"À faire,En cours,Terminé,Annulé"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293B"/>
    <outlinePr summaryBelow="1" summaryRight="1"/>
    <pageSetUpPr/>
  </sheetPr>
  <dimension ref="A1:Q2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18" customWidth="1" min="4" max="4"/>
    <col width="19" customWidth="1" min="5" max="5"/>
    <col width="4" customWidth="1" min="6" max="6"/>
    <col width="4" customWidth="1" min="7" max="7"/>
    <col width="18" customWidth="1" min="8" max="8"/>
    <col width="18" customWidth="1" min="9" max="9"/>
    <col width="3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</cols>
  <sheetData>
    <row r="1" ht="30" customHeight="1">
      <c r="A1" s="18" t="inlineStr">
        <is>
          <t>Synthèse hebdomadaire du planning</t>
        </is>
      </c>
    </row>
    <row r="2">
      <c r="A2" s="3" t="inlineStr">
        <is>
          <t>Indicateurs calculés sur l'ensemble des lignes préparées du planning</t>
        </is>
      </c>
    </row>
    <row r="3">
      <c r="A3" s="19" t="inlineStr">
        <is>
          <t>Indicateur</t>
        </is>
      </c>
      <c r="B3" s="19" t="inlineStr">
        <is>
          <t>Valeur</t>
        </is>
      </c>
      <c r="D3" s="19" t="inlineStr">
        <is>
          <t>Collaborateur</t>
        </is>
      </c>
      <c r="E3" s="19" t="inlineStr">
        <is>
          <t>Heures planifiées</t>
        </is>
      </c>
      <c r="H3" s="2" t="inlineStr">
        <is>
          <t>Référentiel collaborateurs</t>
        </is>
      </c>
    </row>
    <row r="4">
      <c r="A4" s="20" t="inlineStr">
        <is>
          <t>Heures planifiées</t>
        </is>
      </c>
      <c r="B4" s="21">
        <f>SUM('Planning'!$J$5:$J$104)</f>
        <v/>
      </c>
      <c r="H4" s="19" t="inlineStr">
        <is>
          <t>Collaborateur</t>
        </is>
      </c>
      <c r="I4" s="19" t="inlineStr">
        <is>
          <t>Taux horaire (€)</t>
        </is>
      </c>
    </row>
    <row r="5">
      <c r="A5" s="17" t="inlineStr">
        <is>
          <t>Durée moyenne par activité</t>
        </is>
      </c>
      <c r="B5" s="22">
        <f>IFERROR(AVERAGE('Planning'!$J$5:$J$104),0)</f>
        <v/>
      </c>
      <c r="D5" s="20" t="inlineStr">
        <is>
          <t>Marie</t>
        </is>
      </c>
      <c r="E5" s="21">
        <f>SUMIF('Planning'!$C$5:$C$104,D5,'Planning'!$J$5:$J$104)</f>
        <v/>
      </c>
      <c r="H5" s="20" t="inlineStr">
        <is>
          <t>Marie</t>
        </is>
      </c>
      <c r="I5" s="23" t="n">
        <v>42</v>
      </c>
    </row>
    <row r="6">
      <c r="A6" s="20" t="inlineStr">
        <is>
          <t>Nombre d'activités terminées</t>
        </is>
      </c>
      <c r="B6" s="24">
        <f>COUNTIF('Planning'!$L$5:$L$104,"Terminé")</f>
        <v/>
      </c>
      <c r="D6" s="17" t="inlineStr">
        <is>
          <t>Julien</t>
        </is>
      </c>
      <c r="E6" s="22">
        <f>SUMIF('Planning'!$C$5:$C$104,D6,'Planning'!$J$5:$J$104)</f>
        <v/>
      </c>
      <c r="H6" s="17" t="inlineStr">
        <is>
          <t>Julien</t>
        </is>
      </c>
      <c r="I6" s="25" t="n">
        <v>38</v>
      </c>
    </row>
    <row r="7">
      <c r="A7" s="17" t="inlineStr">
        <is>
          <t>Taux d'avancement</t>
        </is>
      </c>
      <c r="B7" s="26">
        <f>IFERROR(COUNTIF('Planning'!$L$5:$L$104,"Terminé")/COUNTA('Planning'!$F$5:$F$104),0)</f>
        <v/>
      </c>
      <c r="D7" s="20" t="inlineStr">
        <is>
          <t>Sophie</t>
        </is>
      </c>
      <c r="E7" s="21">
        <f>SUMIF('Planning'!$C$5:$C$104,D7,'Planning'!$J$5:$J$104)</f>
        <v/>
      </c>
      <c r="H7" s="20" t="inlineStr">
        <is>
          <t>Sophie</t>
        </is>
      </c>
      <c r="I7" s="23" t="n">
        <v>45</v>
      </c>
    </row>
    <row r="8">
      <c r="A8" s="20" t="inlineStr">
        <is>
          <t>Coût total estimé</t>
        </is>
      </c>
      <c r="B8" s="23">
        <f>SUM('Planning'!$N$5:$N$104)</f>
        <v/>
      </c>
      <c r="D8" s="17" t="inlineStr">
        <is>
          <t>Thomas</t>
        </is>
      </c>
      <c r="E8" s="22">
        <f>SUMIF('Planning'!$C$5:$C$104,D8,'Planning'!$J$5:$J$104)</f>
        <v/>
      </c>
      <c r="H8" s="17" t="inlineStr">
        <is>
          <t>Thomas</t>
        </is>
      </c>
      <c r="I8" s="25" t="n">
        <v>50</v>
      </c>
    </row>
    <row r="9">
      <c r="A9" s="17" t="inlineStr">
        <is>
          <t>Activités prioritaires</t>
        </is>
      </c>
      <c r="B9" s="27">
        <f>COUNTIF('Planning'!$K$5:$K$104,"Haute")</f>
        <v/>
      </c>
      <c r="D9" s="20" t="inlineStr">
        <is>
          <t>Camille</t>
        </is>
      </c>
      <c r="E9" s="21">
        <f>SUMIF('Planning'!$C$5:$C$104,D9,'Planning'!$J$5:$J$104)</f>
        <v/>
      </c>
      <c r="H9" s="20" t="inlineStr">
        <is>
          <t>Camille</t>
        </is>
      </c>
      <c r="I9" s="23" t="n">
        <v>40</v>
      </c>
    </row>
    <row r="10">
      <c r="D10" s="17" t="inlineStr">
        <is>
          <t>Nicolas</t>
        </is>
      </c>
      <c r="E10" s="22">
        <f>SUMIF('Planning'!$C$5:$C$104,D10,'Planning'!$J$5:$J$104)</f>
        <v/>
      </c>
      <c r="H10" s="17" t="inlineStr">
        <is>
          <t>Nicolas</t>
        </is>
      </c>
      <c r="I10" s="25" t="n">
        <v>43</v>
      </c>
    </row>
    <row r="11">
      <c r="D11" s="20" t="inlineStr">
        <is>
          <t>Léa</t>
        </is>
      </c>
      <c r="E11" s="21">
        <f>SUMIF('Planning'!$C$5:$C$104,D11,'Planning'!$J$5:$J$104)</f>
        <v/>
      </c>
      <c r="H11" s="20" t="inlineStr">
        <is>
          <t>Léa</t>
        </is>
      </c>
      <c r="I11" s="23" t="n">
        <v>36</v>
      </c>
    </row>
    <row r="12">
      <c r="D12" s="17" t="inlineStr">
        <is>
          <t>Antoine</t>
        </is>
      </c>
      <c r="E12" s="22">
        <f>SUMIF('Planning'!$C$5:$C$104,D12,'Planning'!$J$5:$J$104)</f>
        <v/>
      </c>
      <c r="H12" s="17" t="inlineStr">
        <is>
          <t>Antoine</t>
        </is>
      </c>
      <c r="I12" s="25" t="n">
        <v>39</v>
      </c>
    </row>
    <row r="13">
      <c r="D13" s="20" t="inlineStr">
        <is>
          <t>Chloé</t>
        </is>
      </c>
      <c r="E13" s="21">
        <f>SUMIF('Planning'!$C$5:$C$104,D13,'Planning'!$J$5:$J$104)</f>
        <v/>
      </c>
      <c r="H13" s="20" t="inlineStr">
        <is>
          <t>Chloé</t>
        </is>
      </c>
      <c r="I13" s="23" t="n">
        <v>41</v>
      </c>
    </row>
    <row r="14">
      <c r="H14" s="28" t="n"/>
      <c r="I14" s="28" t="n"/>
    </row>
    <row r="16">
      <c r="D16" s="19" t="inlineStr">
        <is>
          <t>Statut</t>
        </is>
      </c>
      <c r="E16" s="19" t="inlineStr">
        <is>
          <t>Nombre d'activités</t>
        </is>
      </c>
    </row>
    <row r="17">
      <c r="D17" s="20" t="inlineStr">
        <is>
          <t>À faire</t>
        </is>
      </c>
      <c r="E17" s="29">
        <f>COUNTIF('Planning'!$L$5:$L$104,D17)</f>
        <v/>
      </c>
    </row>
    <row r="18">
      <c r="D18" s="17" t="inlineStr">
        <is>
          <t>En cours</t>
        </is>
      </c>
      <c r="E18" s="30">
        <f>COUNTIF('Planning'!$L$5:$L$104,D18)</f>
        <v/>
      </c>
    </row>
    <row r="19">
      <c r="D19" s="20" t="inlineStr">
        <is>
          <t>Terminé</t>
        </is>
      </c>
      <c r="E19" s="29">
        <f>COUNTIF('Planning'!$L$5:$L$104,D19)</f>
        <v/>
      </c>
    </row>
    <row r="20">
      <c r="D20" s="17" t="inlineStr">
        <is>
          <t>Annulé</t>
        </is>
      </c>
      <c r="E20" s="30">
        <f>COUNTIF('Planning'!$L$5:$L$104,D20)</f>
        <v/>
      </c>
    </row>
  </sheetData>
  <mergeCells count="1">
    <mergeCell ref="A1:Q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B8A6"/>
    <outlinePr summaryBelow="1" summaryRight="1"/>
    <pageSetUpPr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00" customWidth="1" min="2" max="2"/>
  </cols>
  <sheetData>
    <row r="1" ht="30" customHeight="1">
      <c r="A1" s="1" t="inlineStr">
        <is>
          <t>Mode d'emploi du planning hebdomadaire</t>
        </is>
      </c>
    </row>
    <row r="3">
      <c r="A3" s="19" t="inlineStr">
        <is>
          <t>Élément</t>
        </is>
      </c>
      <c r="B3" s="19" t="inlineStr">
        <is>
          <t>Consigne</t>
        </is>
      </c>
    </row>
    <row r="4" ht="34" customHeight="1">
      <c r="A4" s="20" t="inlineStr">
        <is>
          <t>Saisie</t>
        </is>
      </c>
      <c r="B4" s="20" t="inlineStr">
        <is>
          <t>Saisir ou modifier uniquement les cellules jaunes de la feuille Planning.</t>
        </is>
      </c>
    </row>
    <row r="5" ht="34" customHeight="1">
      <c r="A5" s="17" t="inlineStr">
        <is>
          <t>Listes déroulantes</t>
        </is>
      </c>
      <c r="B5" s="17" t="inlineStr">
        <is>
          <t>Utiliser les listes déroulantes pour sélectionner le collaborateur, la priorité et le statut.</t>
        </is>
      </c>
    </row>
    <row r="6" ht="34" customHeight="1">
      <c r="A6" s="20" t="inlineStr">
        <is>
          <t>Horaires</t>
        </is>
      </c>
      <c r="B6" s="20" t="inlineStr">
        <is>
          <t>Renseigner les heures de début et de fin au format hh:mm.</t>
        </is>
      </c>
    </row>
    <row r="7" ht="34" customHeight="1">
      <c r="A7" s="17" t="inlineStr">
        <is>
          <t>Calculs</t>
        </is>
      </c>
      <c r="B7" s="17" t="inlineStr">
        <is>
          <t>Les jours, durées planifiées, taux horaires et coûts estimés sont calculés automatiquement.</t>
        </is>
      </c>
    </row>
    <row r="8" ht="34" customHeight="1">
      <c r="A8" s="20" t="inlineStr">
        <is>
          <t>Synthèse</t>
        </is>
      </c>
      <c r="B8" s="20" t="inlineStr">
        <is>
          <t>Les indicateurs et graphiques de la feuille Synthèse se mettent à jour automatiquement.</t>
        </is>
      </c>
    </row>
    <row r="9" ht="34" customHeight="1">
      <c r="A9" s="17" t="inlineStr">
        <is>
          <t>Suivi hebdomadaire</t>
        </is>
      </c>
      <c r="B9" s="17" t="inlineStr">
        <is>
          <t>Vérifier les activités en retard ou non terminées avant la réunion hebdomadaire.</t>
        </is>
      </c>
    </row>
    <row r="10" ht="34" customHeight="1">
      <c r="A10" s="20" t="inlineStr">
        <is>
          <t>RGPD</t>
        </is>
      </c>
      <c r="B10" s="20" t="inlineStr">
        <is>
          <t>Respecter les bonnes pratiques RGPD lors de l'ajout d'informations concernant les clients ou salariés.</t>
        </is>
      </c>
    </row>
    <row r="11" ht="34" customHeight="1">
      <c r="A11" s="17" t="inlineStr">
        <is>
          <t>Commentaires</t>
        </is>
      </c>
      <c r="B11" s="17" t="inlineStr">
        <is>
          <t>Utiliser la colonne Commentaires pour noter les prochaines actions, points de vigilance ou décisions prises.</t>
        </is>
      </c>
    </row>
    <row r="12" ht="34" customHeight="1">
      <c r="A12" s="20" t="inlineStr">
        <is>
          <t>Capacité</t>
        </is>
      </c>
      <c r="B12" s="20" t="inlineStr">
        <is>
          <t>Le planning est préparé pour 100 lignes d'activités afin de couvrir les besoins de la semaine.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2026-09-06T15:20:12Z</dcterms:created>
  <dcterms:modified xmlns:dcterms="http://purl.org/dc/terms/" xmlns:xsi="http://www.w3.org/2001/XMLSchema-instance" xsi:type="dcterms:W3CDTF">2026-09-06T15:20:12Z</dcterms:modified>
</cp:coreProperties>
</file>