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res" sheetId="1" state="visible" r:id="rId1"/>
    <sheet xmlns:r="http://schemas.openxmlformats.org/officeDocument/2006/relationships" name="Client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Instructions" sheetId="4" state="visible" r:id="rId4"/>
  </sheets>
  <definedNames>
    <definedName name="_xlnm._FilterDatabase" localSheetId="0" hidden="1">'Factures'!$A$1:$P$101</definedName>
    <definedName name="_xlnm._FilterDatabase" localSheetId="1" hidden="1">'Clients'!$A$1:$H$101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yyyy-mm-dd"/>
    <numFmt numFmtId="165" formatCode="DD/MM/YYYY"/>
    <numFmt numFmtId="166" formatCode="# ##0,00 €"/>
    <numFmt numFmtId="167" formatCode="0,0%"/>
    <numFmt numFmtId="168" formatCode="MM/YYYY"/>
  </numFmts>
  <fonts count="5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FFFFFF"/>
      <sz val="16"/>
    </font>
    <font>
      <name val="Calibri"/>
      <b val="1"/>
      <color rgb="001F2937"/>
      <sz val="10"/>
    </font>
  </fonts>
  <fills count="11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E0F2FE"/>
      </patternFill>
    </fill>
    <fill>
      <patternFill patternType="solid">
        <fgColor rgb="00FFFFFF"/>
      </patternFill>
    </fill>
    <fill>
      <patternFill patternType="solid">
        <fgColor rgb="001E293B"/>
      </patternFill>
    </fill>
    <fill>
      <patternFill patternType="solid">
        <fgColor rgb="00F0FDFA"/>
      </patternFill>
    </fill>
    <fill>
      <patternFill patternType="solid">
        <fgColor rgb="0022C55E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165" fontId="2" fillId="4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center" vertical="center"/>
    </xf>
    <xf numFmtId="166" fontId="2" fillId="4" borderId="1" applyAlignment="1" pivotButton="0" quotePrefix="0" xfId="0">
      <alignment horizontal="center" vertical="center"/>
    </xf>
    <xf numFmtId="167" fontId="2" fillId="4" borderId="1" applyAlignment="1" pivotButton="0" quotePrefix="0" xfId="0">
      <alignment horizontal="center" vertical="center"/>
    </xf>
    <xf numFmtId="166" fontId="2" fillId="5" borderId="1" applyAlignment="1" pivotButton="0" quotePrefix="0" xfId="0">
      <alignment horizontal="center" vertical="center"/>
    </xf>
    <xf numFmtId="1" fontId="2" fillId="5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/>
    </xf>
    <xf numFmtId="49" fontId="2" fillId="3" borderId="1" applyAlignment="1" pivotButton="0" quotePrefix="0" xfId="0">
      <alignment horizontal="center" vertical="center"/>
    </xf>
    <xf numFmtId="1" fontId="2" fillId="3" borderId="1" applyAlignment="1" pivotButton="0" quotePrefix="0" xfId="0">
      <alignment horizontal="center" vertical="center"/>
    </xf>
    <xf numFmtId="167" fontId="2" fillId="3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left" vertical="center" wrapText="1"/>
    </xf>
    <xf numFmtId="0" fontId="2" fillId="6" borderId="1" applyAlignment="1" pivotButton="0" quotePrefix="0" xfId="0">
      <alignment horizontal="center" vertical="center"/>
    </xf>
    <xf numFmtId="49" fontId="2" fillId="6" borderId="1" applyAlignment="1" pivotButton="0" quotePrefix="0" xfId="0">
      <alignment horizontal="center" vertical="center"/>
    </xf>
    <xf numFmtId="1" fontId="2" fillId="6" borderId="1" applyAlignment="1" pivotButton="0" quotePrefix="0" xfId="0">
      <alignment horizontal="center" vertical="center"/>
    </xf>
    <xf numFmtId="167" fontId="2" fillId="6" borderId="1" applyAlignment="1" pivotButton="0" quotePrefix="0" xfId="0">
      <alignment horizontal="center" vertical="center"/>
    </xf>
    <xf numFmtId="49" fontId="2" fillId="4" borderId="1" applyAlignment="1" pivotButton="0" quotePrefix="0" xfId="0">
      <alignment horizontal="center" vertical="center"/>
    </xf>
    <xf numFmtId="1" fontId="2" fillId="4" borderId="1" applyAlignment="1" pivotButton="0" quotePrefix="0" xfId="0">
      <alignment horizontal="center" vertical="center"/>
    </xf>
    <xf numFmtId="0" fontId="3" fillId="7" borderId="1" applyAlignment="1" pivotButton="0" quotePrefix="0" xfId="0">
      <alignment horizontal="center" vertical="center"/>
    </xf>
    <xf numFmtId="0" fontId="4" fillId="8" borderId="1" applyAlignment="1" pivotButton="0" quotePrefix="0" xfId="0">
      <alignment horizontal="left" vertical="center"/>
    </xf>
    <xf numFmtId="166" fontId="4" fillId="6" borderId="1" applyAlignment="1" pivotButton="0" quotePrefix="0" xfId="0">
      <alignment horizontal="center" vertical="center"/>
    </xf>
    <xf numFmtId="166" fontId="4" fillId="9" borderId="1" applyAlignment="1" pivotButton="0" quotePrefix="0" xfId="0">
      <alignment horizontal="center" vertical="center"/>
    </xf>
    <xf numFmtId="1" fontId="4" fillId="6" borderId="1" applyAlignment="1" pivotButton="0" quotePrefix="0" xfId="0">
      <alignment horizontal="center" vertical="center"/>
    </xf>
    <xf numFmtId="167" fontId="4" fillId="9" borderId="1" applyAlignment="1" pivotButton="0" quotePrefix="0" xfId="0">
      <alignment horizontal="center" vertical="center"/>
    </xf>
    <xf numFmtId="0" fontId="1" fillId="10" borderId="1" applyAlignment="1" pivotButton="0" quotePrefix="0" xfId="0">
      <alignment horizontal="center" vertical="center"/>
    </xf>
    <xf numFmtId="166" fontId="2" fillId="3" borderId="1" applyAlignment="1" pivotButton="0" quotePrefix="0" xfId="0">
      <alignment horizontal="center" vertical="center"/>
    </xf>
    <xf numFmtId="166" fontId="2" fillId="6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168" fontId="2" fillId="3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left" vertical="center"/>
    </xf>
    <xf numFmtId="168" fontId="2" fillId="6" borderId="1" applyAlignment="1" pivotButton="0" quotePrefix="0" xfId="0">
      <alignment horizontal="center" vertical="center"/>
    </xf>
    <xf numFmtId="0" fontId="4" fillId="8" borderId="1" applyAlignment="1" pivotButton="0" quotePrefix="0" xfId="0">
      <alignment horizontal="left" vertical="center" wrapText="1"/>
    </xf>
    <xf numFmtId="0" fontId="2" fillId="8" borderId="1" applyAlignment="1" pivotButton="0" quotePrefix="0" xfId="0">
      <alignment horizontal="left" vertical="center" wrapText="1"/>
    </xf>
    <xf numFmtId="0" fontId="4" fillId="6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name val="Calibri"/>
        <b val="1"/>
        <color rgb="00FFFFFF"/>
        <sz val="10"/>
      </font>
      <fill>
        <patternFill patternType="solid">
          <fgColor rgb="0016A34A"/>
        </patternFill>
      </fill>
    </dxf>
    <dxf>
      <font>
        <name val="Calibri"/>
        <b val="1"/>
        <color rgb="00FFFFFF"/>
        <sz val="10"/>
      </font>
      <fill>
        <patternFill patternType="solid">
          <fgColor rgb="00DC2626"/>
        </patternFill>
      </fill>
    </dxf>
    <dxf>
      <font>
        <name val="Calibri"/>
        <b val="1"/>
        <color rgb="001F2937"/>
        <sz val="10"/>
      </font>
      <fill>
        <patternFill patternType="solid">
          <fgColor rgb="00F59E0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du montant TTC par statut</a:t>
            </a:r>
          </a:p>
        </rich>
      </tx>
    </title>
    <plotArea>
      <doughnutChart>
        <varyColors val="1"/>
        <ser>
          <idx val="0"/>
          <order val="0"/>
          <tx>
            <strRef>
              <f>'Tableau de bord'!C15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F59E0B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'Tableau de bord'!$A$16:$A$18</f>
            </numRef>
          </cat>
          <val>
            <numRef>
              <f>'Tableau de bord'!$C$16:$C$18</f>
            </numRef>
          </val>
        </ser>
        <firstSliceAng val="0"/>
        <holeSize val="55"/>
      </doughnut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Montant TTC par client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bord'!B22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'Tableau de bord'!$A$23:$A$122</f>
            </numRef>
          </cat>
          <val>
            <numRef>
              <f>'Tableau de bord'!$B$23:$B$122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Client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TTC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style val="13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Évolution mensuelle de la facturation TTC</a:t>
            </a:r>
          </a:p>
        </rich>
      </tx>
    </title>
    <plotArea>
      <lineChart>
        <grouping val="standard"/>
        <ser>
          <idx val="0"/>
          <order val="0"/>
          <tx>
            <strRef>
              <f>'Tableau de bord'!E22</f>
            </strRef>
          </tx>
          <spPr>
            <a:ln xmlns:a="http://schemas.openxmlformats.org/drawingml/2006/main">
              <a:solidFill>
                <a:srgbClr val="16A34A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'Tableau de bord'!$D$23:$D$34</f>
            </numRef>
          </cat>
          <val>
            <numRef>
              <f>'Tableau de bord'!$E$23:$E$34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Mois d'émission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TTC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6</col>
      <colOff>0</colOff>
      <row>2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19</row>
      <rowOff>0</rowOff>
    </from>
    <ext cx="648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6</col>
      <colOff>0</colOff>
      <row>41</row>
      <rowOff>0</rowOff>
    </from>
    <ext cx="648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0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4" customWidth="1" min="2" max="2"/>
    <col width="15" customWidth="1" min="3" max="3"/>
    <col width="23" customWidth="1" min="4" max="4"/>
    <col width="15" customWidth="1" min="5" max="5"/>
    <col width="17" customWidth="1" min="6" max="6"/>
    <col width="30" customWidth="1" min="7" max="7"/>
    <col width="15" customWidth="1" min="8" max="8"/>
    <col width="12" customWidth="1" min="9" max="9"/>
    <col width="15" customWidth="1" min="10" max="10"/>
    <col width="15" customWidth="1" min="11" max="11"/>
    <col width="16" customWidth="1" min="12" max="12"/>
    <col width="16" customWidth="1" min="13" max="13"/>
    <col width="16" customWidth="1" min="14" max="14"/>
    <col width="21" customWidth="1" min="15" max="15"/>
    <col width="34" customWidth="1" min="16" max="16"/>
  </cols>
  <sheetData>
    <row r="1" ht="28" customHeight="1">
      <c r="A1" s="1" t="inlineStr">
        <is>
          <t>N° facture</t>
        </is>
      </c>
      <c r="B1" s="1" t="inlineStr">
        <is>
          <t>Date émission</t>
        </is>
      </c>
      <c r="C1" s="1" t="inlineStr">
        <is>
          <t>Date échéance</t>
        </is>
      </c>
      <c r="D1" s="1" t="inlineStr">
        <is>
          <t>Client</t>
        </is>
      </c>
      <c r="E1" s="1" t="inlineStr">
        <is>
          <t>Ville</t>
        </is>
      </c>
      <c r="F1" s="1" t="inlineStr">
        <is>
          <t>SIRET</t>
        </is>
      </c>
      <c r="G1" s="1" t="inlineStr">
        <is>
          <t>Objet / prestation</t>
        </is>
      </c>
      <c r="H1" s="1" t="inlineStr">
        <is>
          <t>Montant HT</t>
        </is>
      </c>
      <c r="I1" s="1" t="inlineStr">
        <is>
          <t>Taux TVA</t>
        </is>
      </c>
      <c r="J1" s="1" t="inlineStr">
        <is>
          <t>Montant TVA</t>
        </is>
      </c>
      <c r="K1" s="1" t="inlineStr">
        <is>
          <t>Montant TTC</t>
        </is>
      </c>
      <c r="L1" s="1" t="inlineStr">
        <is>
          <t>Date règlement</t>
        </is>
      </c>
      <c r="M1" s="1" t="inlineStr">
        <is>
          <t>Statut</t>
        </is>
      </c>
      <c r="N1" s="1" t="inlineStr">
        <is>
          <t>Jours de retard</t>
        </is>
      </c>
      <c r="O1" s="1" t="inlineStr">
        <is>
          <t>Mode de règlement</t>
        </is>
      </c>
      <c r="P1" s="1" t="inlineStr">
        <is>
          <t>Commentaire</t>
        </is>
      </c>
    </row>
    <row r="2">
      <c r="A2" s="2" t="inlineStr">
        <is>
          <t>FAC-2026-001</t>
        </is>
      </c>
      <c r="B2" s="3" t="n">
        <v>46037</v>
      </c>
      <c r="C2" s="3" t="n">
        <v>46067</v>
      </c>
      <c r="D2" s="4" t="inlineStr">
        <is>
          <t>Marie Dupont</t>
        </is>
      </c>
      <c r="E2" s="5">
        <f>IF('Factures'!$D2="","",IFERROR(VLOOKUP('Factures'!$D2,'Clients'!$A$2:$H$101,2,FALSE),""))</f>
        <v/>
      </c>
      <c r="F2" s="5">
        <f>IF('Factures'!$D2="","",IFERROR(VLOOKUP('Factures'!$D2,'Clients'!$A$2:$H$101,3,FALSE),""))</f>
        <v/>
      </c>
      <c r="G2" s="4" t="inlineStr">
        <is>
          <t>Création de site internet</t>
        </is>
      </c>
      <c r="H2" s="6" t="n">
        <v>2400</v>
      </c>
      <c r="I2" s="7" t="n">
        <v>0.2</v>
      </c>
      <c r="J2" s="8">
        <f>IF(OR('Factures'!$H2="",'Factures'!$I2=""),"",'Factures'!$H2*'Factures'!$I2)</f>
        <v/>
      </c>
      <c r="K2" s="8">
        <f>IF(OR('Factures'!$H2="",'Factures'!$J2=""),"",'Factures'!$H2+'Factures'!$J2)</f>
        <v/>
      </c>
      <c r="L2" s="3" t="n">
        <v>46057</v>
      </c>
      <c r="M2" s="5">
        <f>IF(OR('Factures'!$A2="",'Factures'!$C2=""),"",IF('Factures'!$L2&lt;&gt;"","Réglée",IF(TODAY()&gt;'Factures'!$C2,"En retard","À relancer")))</f>
        <v/>
      </c>
      <c r="N2" s="9">
        <f>IF(OR('Factures'!$A2="",'Factures'!$C2=""),"",IF('Factures'!$L2&lt;&gt;"",0,MAX(0,TODAY()-'Factures'!$C2)))</f>
        <v/>
      </c>
      <c r="O2" s="2" t="inlineStr">
        <is>
          <t>Virement</t>
        </is>
      </c>
      <c r="P2" s="4" t="inlineStr">
        <is>
          <t>Règlement reçu dans les délais.</t>
        </is>
      </c>
    </row>
    <row r="3">
      <c r="A3" s="2" t="inlineStr">
        <is>
          <t>FAC-2026-002</t>
        </is>
      </c>
      <c r="B3" s="3" t="n">
        <v>46068</v>
      </c>
      <c r="C3" s="3" t="n">
        <v>46098</v>
      </c>
      <c r="D3" s="4" t="inlineStr">
        <is>
          <t>Julien Martin</t>
        </is>
      </c>
      <c r="E3" s="5">
        <f>IF('Factures'!$D3="","",IFERROR(VLOOKUP('Factures'!$D3,'Clients'!$A$2:$H$101,2,FALSE),""))</f>
        <v/>
      </c>
      <c r="F3" s="5">
        <f>IF('Factures'!$D3="","",IFERROR(VLOOKUP('Factures'!$D3,'Clients'!$A$2:$H$101,3,FALSE),""))</f>
        <v/>
      </c>
      <c r="G3" s="4" t="inlineStr">
        <is>
          <t>Conseil marketing</t>
        </is>
      </c>
      <c r="H3" s="6" t="n">
        <v>1250</v>
      </c>
      <c r="I3" s="7" t="n">
        <v>0.2</v>
      </c>
      <c r="J3" s="8">
        <f>IF(OR('Factures'!$H3="",'Factures'!$I3=""),"",'Factures'!$H3*'Factures'!$I3)</f>
        <v/>
      </c>
      <c r="K3" s="8">
        <f>IF(OR('Factures'!$H3="",'Factures'!$J3=""),"",'Factures'!$H3+'Factures'!$J3)</f>
        <v/>
      </c>
      <c r="L3" s="3" t="n">
        <v>46088</v>
      </c>
      <c r="M3" s="5">
        <f>IF(OR('Factures'!$A3="",'Factures'!$C3=""),"",IF('Factures'!$L3&lt;&gt;"","Réglée",IF(TODAY()&gt;'Factures'!$C3,"En retard","À relancer")))</f>
        <v/>
      </c>
      <c r="N3" s="9">
        <f>IF(OR('Factures'!$A3="",'Factures'!$C3=""),"",IF('Factures'!$L3&lt;&gt;"",0,MAX(0,TODAY()-'Factures'!$C3)))</f>
        <v/>
      </c>
      <c r="O3" s="2" t="inlineStr">
        <is>
          <t>Carte bancaire</t>
        </is>
      </c>
      <c r="P3" s="4" t="inlineStr">
        <is>
          <t>Règlement reçu.</t>
        </is>
      </c>
    </row>
    <row r="4">
      <c r="A4" s="2" t="inlineStr">
        <is>
          <t>FAC-2026-003</t>
        </is>
      </c>
      <c r="B4" s="3" t="n">
        <v>46249</v>
      </c>
      <c r="C4" s="3" t="n">
        <v>46279</v>
      </c>
      <c r="D4" s="4" t="inlineStr">
        <is>
          <t>Sophie Bernard</t>
        </is>
      </c>
      <c r="E4" s="5">
        <f>IF('Factures'!$D4="","",IFERROR(VLOOKUP('Factures'!$D4,'Clients'!$A$2:$H$101,2,FALSE),""))</f>
        <v/>
      </c>
      <c r="F4" s="5">
        <f>IF('Factures'!$D4="","",IFERROR(VLOOKUP('Factures'!$D4,'Clients'!$A$2:$H$101,3,FALSE),""))</f>
        <v/>
      </c>
      <c r="G4" s="4" t="inlineStr">
        <is>
          <t>Maintenance informatique</t>
        </is>
      </c>
      <c r="H4" s="6" t="n">
        <v>980</v>
      </c>
      <c r="I4" s="7" t="n">
        <v>0.2</v>
      </c>
      <c r="J4" s="8">
        <f>IF(OR('Factures'!$H4="",'Factures'!$I4=""),"",'Factures'!$H4*'Factures'!$I4)</f>
        <v/>
      </c>
      <c r="K4" s="8">
        <f>IF(OR('Factures'!$H4="",'Factures'!$J4=""),"",'Factures'!$H4+'Factures'!$J4)</f>
        <v/>
      </c>
      <c r="L4" s="3" t="n"/>
      <c r="M4" s="5">
        <f>IF(OR('Factures'!$A4="",'Factures'!$C4=""),"",IF('Factures'!$L4&lt;&gt;"","Réglée",IF(TODAY()&gt;'Factures'!$C4,"En retard","À relancer")))</f>
        <v/>
      </c>
      <c r="N4" s="9">
        <f>IF(OR('Factures'!$A4="",'Factures'!$C4=""),"",IF('Factures'!$L4&lt;&gt;"",0,MAX(0,TODAY()-'Factures'!$C4)))</f>
        <v/>
      </c>
      <c r="O4" s="2" t="inlineStr">
        <is>
          <t>Prélèvement</t>
        </is>
      </c>
      <c r="P4" s="4" t="inlineStr">
        <is>
          <t>Relance à prévoir avant échéance.</t>
        </is>
      </c>
    </row>
    <row r="5">
      <c r="A5" s="2" t="inlineStr">
        <is>
          <t>FAC-2026-004</t>
        </is>
      </c>
      <c r="B5" s="3" t="n">
        <v>46096</v>
      </c>
      <c r="C5" s="3" t="n">
        <v>46126</v>
      </c>
      <c r="D5" s="4" t="inlineStr">
        <is>
          <t>Thomas Petit</t>
        </is>
      </c>
      <c r="E5" s="5">
        <f>IF('Factures'!$D5="","",IFERROR(VLOOKUP('Factures'!$D5,'Clients'!$A$2:$H$101,2,FALSE),""))</f>
        <v/>
      </c>
      <c r="F5" s="5">
        <f>IF('Factures'!$D5="","",IFERROR(VLOOKUP('Factures'!$D5,'Clients'!$A$2:$H$101,3,FALSE),""))</f>
        <v/>
      </c>
      <c r="G5" s="4" t="inlineStr">
        <is>
          <t>Formation professionnelle</t>
        </is>
      </c>
      <c r="H5" s="6" t="n">
        <v>1800</v>
      </c>
      <c r="I5" s="7" t="n">
        <v>0.1</v>
      </c>
      <c r="J5" s="8">
        <f>IF(OR('Factures'!$H5="",'Factures'!$I5=""),"",'Factures'!$H5*'Factures'!$I5)</f>
        <v/>
      </c>
      <c r="K5" s="8">
        <f>IF(OR('Factures'!$H5="",'Factures'!$J5=""),"",'Factures'!$H5+'Factures'!$J5)</f>
        <v/>
      </c>
      <c r="L5" s="3" t="n">
        <v>46116</v>
      </c>
      <c r="M5" s="5">
        <f>IF(OR('Factures'!$A5="",'Factures'!$C5=""),"",IF('Factures'!$L5&lt;&gt;"","Réglée",IF(TODAY()&gt;'Factures'!$C5,"En retard","À relancer")))</f>
        <v/>
      </c>
      <c r="N5" s="9">
        <f>IF(OR('Factures'!$A5="",'Factures'!$C5=""),"",IF('Factures'!$L5&lt;&gt;"",0,MAX(0,TODAY()-'Factures'!$C5)))</f>
        <v/>
      </c>
      <c r="O5" s="2" t="inlineStr">
        <is>
          <t>Virement</t>
        </is>
      </c>
      <c r="P5" s="4" t="inlineStr">
        <is>
          <t>Règlement reçu.</t>
        </is>
      </c>
    </row>
    <row r="6">
      <c r="A6" s="2" t="inlineStr">
        <is>
          <t>FAC-2026-005</t>
        </is>
      </c>
      <c r="B6" s="3" t="n">
        <v>46127</v>
      </c>
      <c r="C6" s="3" t="n">
        <v>46157</v>
      </c>
      <c r="D6" s="4" t="inlineStr">
        <is>
          <t>Camille Leroy</t>
        </is>
      </c>
      <c r="E6" s="5">
        <f>IF('Factures'!$D6="","",IFERROR(VLOOKUP('Factures'!$D6,'Clients'!$A$2:$H$101,2,FALSE),""))</f>
        <v/>
      </c>
      <c r="F6" s="5">
        <f>IF('Factures'!$D6="","",IFERROR(VLOOKUP('Factures'!$D6,'Clients'!$A$2:$H$101,3,FALSE),""))</f>
        <v/>
      </c>
      <c r="G6" s="4" t="inlineStr">
        <is>
          <t>Prestation de design</t>
        </is>
      </c>
      <c r="H6" s="6" t="n">
        <v>1450</v>
      </c>
      <c r="I6" s="7" t="n">
        <v>0.2</v>
      </c>
      <c r="J6" s="8">
        <f>IF(OR('Factures'!$H6="",'Factures'!$I6=""),"",'Factures'!$H6*'Factures'!$I6)</f>
        <v/>
      </c>
      <c r="K6" s="8">
        <f>IF(OR('Factures'!$H6="",'Factures'!$J6=""),"",'Factures'!$H6+'Factures'!$J6)</f>
        <v/>
      </c>
      <c r="L6" s="3" t="n"/>
      <c r="M6" s="5">
        <f>IF(OR('Factures'!$A6="",'Factures'!$C6=""),"",IF('Factures'!$L6&lt;&gt;"","Réglée",IF(TODAY()&gt;'Factures'!$C6,"En retard","À relancer")))</f>
        <v/>
      </c>
      <c r="N6" s="9">
        <f>IF(OR('Factures'!$A6="",'Factures'!$C6=""),"",IF('Factures'!$L6&lt;&gt;"",0,MAX(0,TODAY()-'Factures'!$C6)))</f>
        <v/>
      </c>
      <c r="O6" s="2" t="inlineStr">
        <is>
          <t>Carte bancaire</t>
        </is>
      </c>
      <c r="P6" s="4" t="inlineStr">
        <is>
          <t>Échéance dépassée, relance urgente.</t>
        </is>
      </c>
    </row>
    <row r="7">
      <c r="A7" s="2" t="inlineStr">
        <is>
          <t>FAC-2026-006</t>
        </is>
      </c>
      <c r="B7" s="3" t="n">
        <v>46157</v>
      </c>
      <c r="C7" s="3" t="n">
        <v>46187</v>
      </c>
      <c r="D7" s="4" t="inlineStr">
        <is>
          <t>Nicolas Moreau</t>
        </is>
      </c>
      <c r="E7" s="5">
        <f>IF('Factures'!$D7="","",IFERROR(VLOOKUP('Factures'!$D7,'Clients'!$A$2:$H$101,2,FALSE),""))</f>
        <v/>
      </c>
      <c r="F7" s="5">
        <f>IF('Factures'!$D7="","",IFERROR(VLOOKUP('Factures'!$D7,'Clients'!$A$2:$H$101,3,FALSE),""))</f>
        <v/>
      </c>
      <c r="G7" s="4" t="inlineStr">
        <is>
          <t>Audit RGPD / CNIL</t>
        </is>
      </c>
      <c r="H7" s="6" t="n">
        <v>2100</v>
      </c>
      <c r="I7" s="7" t="n">
        <v>0.2</v>
      </c>
      <c r="J7" s="8">
        <f>IF(OR('Factures'!$H7="",'Factures'!$I7=""),"",'Factures'!$H7*'Factures'!$I7)</f>
        <v/>
      </c>
      <c r="K7" s="8">
        <f>IF(OR('Factures'!$H7="",'Factures'!$J7=""),"",'Factures'!$H7+'Factures'!$J7)</f>
        <v/>
      </c>
      <c r="L7" s="3" t="n">
        <v>46177</v>
      </c>
      <c r="M7" s="5">
        <f>IF(OR('Factures'!$A7="",'Factures'!$C7=""),"",IF('Factures'!$L7&lt;&gt;"","Réglée",IF(TODAY()&gt;'Factures'!$C7,"En retard","À relancer")))</f>
        <v/>
      </c>
      <c r="N7" s="9">
        <f>IF(OR('Factures'!$A7="",'Factures'!$C7=""),"",IF('Factures'!$L7&lt;&gt;"",0,MAX(0,TODAY()-'Factures'!$C7)))</f>
        <v/>
      </c>
      <c r="O7" s="2" t="inlineStr">
        <is>
          <t>Virement</t>
        </is>
      </c>
      <c r="P7" s="4" t="inlineStr">
        <is>
          <t>Règlement reçu.</t>
        </is>
      </c>
    </row>
    <row r="8">
      <c r="A8" s="2" t="inlineStr">
        <is>
          <t>FAC-2026-007</t>
        </is>
      </c>
      <c r="B8" s="3" t="n">
        <v>46249</v>
      </c>
      <c r="C8" s="3" t="n">
        <v>46279</v>
      </c>
      <c r="D8" s="4" t="inlineStr">
        <is>
          <t>Léa Garcia</t>
        </is>
      </c>
      <c r="E8" s="5">
        <f>IF('Factures'!$D8="","",IFERROR(VLOOKUP('Factures'!$D8,'Clients'!$A$2:$H$101,2,FALSE),""))</f>
        <v/>
      </c>
      <c r="F8" s="5">
        <f>IF('Factures'!$D8="","",IFERROR(VLOOKUP('Factures'!$D8,'Clients'!$A$2:$H$101,3,FALSE),""))</f>
        <v/>
      </c>
      <c r="G8" s="4" t="inlineStr">
        <is>
          <t>Gestion administrative</t>
        </is>
      </c>
      <c r="H8" s="6" t="n">
        <v>750</v>
      </c>
      <c r="I8" s="7" t="n">
        <v>0.1</v>
      </c>
      <c r="J8" s="8">
        <f>IF(OR('Factures'!$H8="",'Factures'!$I8=""),"",'Factures'!$H8*'Factures'!$I8)</f>
        <v/>
      </c>
      <c r="K8" s="8">
        <f>IF(OR('Factures'!$H8="",'Factures'!$J8=""),"",'Factures'!$H8+'Factures'!$J8)</f>
        <v/>
      </c>
      <c r="L8" s="3" t="n"/>
      <c r="M8" s="5">
        <f>IF(OR('Factures'!$A8="",'Factures'!$C8=""),"",IF('Factures'!$L8&lt;&gt;"","Réglée",IF(TODAY()&gt;'Factures'!$C8,"En retard","À relancer")))</f>
        <v/>
      </c>
      <c r="N8" s="9">
        <f>IF(OR('Factures'!$A8="",'Factures'!$C8=""),"",IF('Factures'!$L8&lt;&gt;"",0,MAX(0,TODAY()-'Factures'!$C8)))</f>
        <v/>
      </c>
      <c r="O8" s="2" t="inlineStr">
        <is>
          <t>Prélèvement</t>
        </is>
      </c>
      <c r="P8" s="4" t="inlineStr">
        <is>
          <t>Relance courtoise planifiée.</t>
        </is>
      </c>
    </row>
    <row r="9">
      <c r="A9" s="2" t="inlineStr">
        <is>
          <t>FAC-2026-008</t>
        </is>
      </c>
      <c r="B9" s="3" t="n">
        <v>46188</v>
      </c>
      <c r="C9" s="3" t="n">
        <v>46218</v>
      </c>
      <c r="D9" s="4" t="inlineStr">
        <is>
          <t>Antoine Roux</t>
        </is>
      </c>
      <c r="E9" s="5">
        <f>IF('Factures'!$D9="","",IFERROR(VLOOKUP('Factures'!$D9,'Clients'!$A$2:$H$101,2,FALSE),""))</f>
        <v/>
      </c>
      <c r="F9" s="5">
        <f>IF('Factures'!$D9="","",IFERROR(VLOOKUP('Factures'!$D9,'Clients'!$A$2:$H$101,3,FALSE),""))</f>
        <v/>
      </c>
      <c r="G9" s="4" t="inlineStr">
        <is>
          <t>Développement logiciel</t>
        </is>
      </c>
      <c r="H9" s="6" t="n">
        <v>3600</v>
      </c>
      <c r="I9" s="7" t="n">
        <v>0.2</v>
      </c>
      <c r="J9" s="8">
        <f>IF(OR('Factures'!$H9="",'Factures'!$I9=""),"",'Factures'!$H9*'Factures'!$I9)</f>
        <v/>
      </c>
      <c r="K9" s="8">
        <f>IF(OR('Factures'!$H9="",'Factures'!$J9=""),"",'Factures'!$H9+'Factures'!$J9)</f>
        <v/>
      </c>
      <c r="L9" s="3" t="n">
        <v>46208</v>
      </c>
      <c r="M9" s="5">
        <f>IF(OR('Factures'!$A9="",'Factures'!$C9=""),"",IF('Factures'!$L9&lt;&gt;"","Réglée",IF(TODAY()&gt;'Factures'!$C9,"En retard","À relancer")))</f>
        <v/>
      </c>
      <c r="N9" s="9">
        <f>IF(OR('Factures'!$A9="",'Factures'!$C9=""),"",IF('Factures'!$L9&lt;&gt;"",0,MAX(0,TODAY()-'Factures'!$C9)))</f>
        <v/>
      </c>
      <c r="O9" s="2" t="inlineStr">
        <is>
          <t>Virement</t>
        </is>
      </c>
      <c r="P9" s="4" t="inlineStr">
        <is>
          <t>Règlement reçu.</t>
        </is>
      </c>
    </row>
    <row r="10">
      <c r="A10" s="2" t="inlineStr">
        <is>
          <t>FAC-2026-009</t>
        </is>
      </c>
      <c r="B10" s="3" t="n">
        <v>46249</v>
      </c>
      <c r="C10" s="3" t="n">
        <v>46279</v>
      </c>
      <c r="D10" s="4" t="inlineStr">
        <is>
          <t>Chloé Fontaine</t>
        </is>
      </c>
      <c r="E10" s="5">
        <f>IF('Factures'!$D10="","",IFERROR(VLOOKUP('Factures'!$D10,'Clients'!$A$2:$H$101,2,FALSE),""))</f>
        <v/>
      </c>
      <c r="F10" s="5">
        <f>IF('Factures'!$D10="","",IFERROR(VLOOKUP('Factures'!$D10,'Clients'!$A$2:$H$101,3,FALSE),""))</f>
        <v/>
      </c>
      <c r="G10" s="4" t="inlineStr">
        <is>
          <t>Abonnement de support</t>
        </is>
      </c>
      <c r="H10" s="6" t="n">
        <v>600</v>
      </c>
      <c r="I10" s="7" t="n">
        <v>0.055</v>
      </c>
      <c r="J10" s="8">
        <f>IF(OR('Factures'!$H10="",'Factures'!$I10=""),"",'Factures'!$H10*'Factures'!$I10)</f>
        <v/>
      </c>
      <c r="K10" s="8">
        <f>IF(OR('Factures'!$H10="",'Factures'!$J10=""),"",'Factures'!$H10+'Factures'!$J10)</f>
        <v/>
      </c>
      <c r="L10" s="3" t="n"/>
      <c r="M10" s="5">
        <f>IF(OR('Factures'!$A10="",'Factures'!$C10=""),"",IF('Factures'!$L10&lt;&gt;"","Réglée",IF(TODAY()&gt;'Factures'!$C10,"En retard","À relancer")))</f>
        <v/>
      </c>
      <c r="N10" s="9">
        <f>IF(OR('Factures'!$A10="",'Factures'!$C10=""),"",IF('Factures'!$L10&lt;&gt;"",0,MAX(0,TODAY()-'Factures'!$C10)))</f>
        <v/>
      </c>
      <c r="O10" s="2" t="inlineStr">
        <is>
          <t>Prélèvement</t>
        </is>
      </c>
      <c r="P10" s="4" t="inlineStr">
        <is>
          <t>En attente de règlement.</t>
        </is>
      </c>
    </row>
    <row r="11">
      <c r="A11" s="2" t="n"/>
      <c r="B11" s="3" t="n"/>
      <c r="C11" s="3" t="n"/>
      <c r="D11" s="4" t="n"/>
      <c r="E11" s="5">
        <f>IF('Factures'!$D11="","",IFERROR(VLOOKUP('Factures'!$D11,'Clients'!$A$2:$H$101,2,FALSE),""))</f>
        <v/>
      </c>
      <c r="F11" s="5">
        <f>IF('Factures'!$D11="","",IFERROR(VLOOKUP('Factures'!$D11,'Clients'!$A$2:$H$101,3,FALSE),""))</f>
        <v/>
      </c>
      <c r="G11" s="4" t="n"/>
      <c r="H11" s="6" t="n"/>
      <c r="I11" s="7" t="n"/>
      <c r="J11" s="8">
        <f>IF(OR('Factures'!$H11="",'Factures'!$I11=""),"",'Factures'!$H11*'Factures'!$I11)</f>
        <v/>
      </c>
      <c r="K11" s="8">
        <f>IF(OR('Factures'!$H11="",'Factures'!$J11=""),"",'Factures'!$H11+'Factures'!$J11)</f>
        <v/>
      </c>
      <c r="L11" s="3" t="n"/>
      <c r="M11" s="5">
        <f>IF(OR('Factures'!$A11="",'Factures'!$C11=""),"",IF('Factures'!$L11&lt;&gt;"","Réglée",IF(TODAY()&gt;'Factures'!$C11,"En retard","À relancer")))</f>
        <v/>
      </c>
      <c r="N11" s="9">
        <f>IF(OR('Factures'!$A11="",'Factures'!$C11=""),"",IF('Factures'!$L11&lt;&gt;"",0,MAX(0,TODAY()-'Factures'!$C11)))</f>
        <v/>
      </c>
      <c r="O11" s="2" t="n"/>
      <c r="P11" s="4" t="n"/>
    </row>
    <row r="12">
      <c r="A12" s="2" t="n"/>
      <c r="B12" s="3" t="n"/>
      <c r="C12" s="3" t="n"/>
      <c r="D12" s="4" t="n"/>
      <c r="E12" s="5">
        <f>IF('Factures'!$D12="","",IFERROR(VLOOKUP('Factures'!$D12,'Clients'!$A$2:$H$101,2,FALSE),""))</f>
        <v/>
      </c>
      <c r="F12" s="5">
        <f>IF('Factures'!$D12="","",IFERROR(VLOOKUP('Factures'!$D12,'Clients'!$A$2:$H$101,3,FALSE),""))</f>
        <v/>
      </c>
      <c r="G12" s="4" t="n"/>
      <c r="H12" s="6" t="n"/>
      <c r="I12" s="7" t="n"/>
      <c r="J12" s="8">
        <f>IF(OR('Factures'!$H12="",'Factures'!$I12=""),"",'Factures'!$H12*'Factures'!$I12)</f>
        <v/>
      </c>
      <c r="K12" s="8">
        <f>IF(OR('Factures'!$H12="",'Factures'!$J12=""),"",'Factures'!$H12+'Factures'!$J12)</f>
        <v/>
      </c>
      <c r="L12" s="3" t="n"/>
      <c r="M12" s="5">
        <f>IF(OR('Factures'!$A12="",'Factures'!$C12=""),"",IF('Factures'!$L12&lt;&gt;"","Réglée",IF(TODAY()&gt;'Factures'!$C12,"En retard","À relancer")))</f>
        <v/>
      </c>
      <c r="N12" s="9">
        <f>IF(OR('Factures'!$A12="",'Factures'!$C12=""),"",IF('Factures'!$L12&lt;&gt;"",0,MAX(0,TODAY()-'Factures'!$C12)))</f>
        <v/>
      </c>
      <c r="O12" s="2" t="n"/>
      <c r="P12" s="4" t="n"/>
    </row>
    <row r="13">
      <c r="A13" s="2" t="n"/>
      <c r="B13" s="3" t="n"/>
      <c r="C13" s="3" t="n"/>
      <c r="D13" s="4" t="n"/>
      <c r="E13" s="5">
        <f>IF('Factures'!$D13="","",IFERROR(VLOOKUP('Factures'!$D13,'Clients'!$A$2:$H$101,2,FALSE),""))</f>
        <v/>
      </c>
      <c r="F13" s="5">
        <f>IF('Factures'!$D13="","",IFERROR(VLOOKUP('Factures'!$D13,'Clients'!$A$2:$H$101,3,FALSE),""))</f>
        <v/>
      </c>
      <c r="G13" s="4" t="n"/>
      <c r="H13" s="6" t="n"/>
      <c r="I13" s="7" t="n"/>
      <c r="J13" s="8">
        <f>IF(OR('Factures'!$H13="",'Factures'!$I13=""),"",'Factures'!$H13*'Factures'!$I13)</f>
        <v/>
      </c>
      <c r="K13" s="8">
        <f>IF(OR('Factures'!$H13="",'Factures'!$J13=""),"",'Factures'!$H13+'Factures'!$J13)</f>
        <v/>
      </c>
      <c r="L13" s="3" t="n"/>
      <c r="M13" s="5">
        <f>IF(OR('Factures'!$A13="",'Factures'!$C13=""),"",IF('Factures'!$L13&lt;&gt;"","Réglée",IF(TODAY()&gt;'Factures'!$C13,"En retard","À relancer")))</f>
        <v/>
      </c>
      <c r="N13" s="9">
        <f>IF(OR('Factures'!$A13="",'Factures'!$C13=""),"",IF('Factures'!$L13&lt;&gt;"",0,MAX(0,TODAY()-'Factures'!$C13)))</f>
        <v/>
      </c>
      <c r="O13" s="2" t="n"/>
      <c r="P13" s="4" t="n"/>
    </row>
    <row r="14">
      <c r="A14" s="2" t="n"/>
      <c r="B14" s="3" t="n"/>
      <c r="C14" s="3" t="n"/>
      <c r="D14" s="4" t="n"/>
      <c r="E14" s="5">
        <f>IF('Factures'!$D14="","",IFERROR(VLOOKUP('Factures'!$D14,'Clients'!$A$2:$H$101,2,FALSE),""))</f>
        <v/>
      </c>
      <c r="F14" s="5">
        <f>IF('Factures'!$D14="","",IFERROR(VLOOKUP('Factures'!$D14,'Clients'!$A$2:$H$101,3,FALSE),""))</f>
        <v/>
      </c>
      <c r="G14" s="4" t="n"/>
      <c r="H14" s="6" t="n"/>
      <c r="I14" s="7" t="n"/>
      <c r="J14" s="8">
        <f>IF(OR('Factures'!$H14="",'Factures'!$I14=""),"",'Factures'!$H14*'Factures'!$I14)</f>
        <v/>
      </c>
      <c r="K14" s="8">
        <f>IF(OR('Factures'!$H14="",'Factures'!$J14=""),"",'Factures'!$H14+'Factures'!$J14)</f>
        <v/>
      </c>
      <c r="L14" s="3" t="n"/>
      <c r="M14" s="5">
        <f>IF(OR('Factures'!$A14="",'Factures'!$C14=""),"",IF('Factures'!$L14&lt;&gt;"","Réglée",IF(TODAY()&gt;'Factures'!$C14,"En retard","À relancer")))</f>
        <v/>
      </c>
      <c r="N14" s="9">
        <f>IF(OR('Factures'!$A14="",'Factures'!$C14=""),"",IF('Factures'!$L14&lt;&gt;"",0,MAX(0,TODAY()-'Factures'!$C14)))</f>
        <v/>
      </c>
      <c r="O14" s="2" t="n"/>
      <c r="P14" s="4" t="n"/>
    </row>
    <row r="15">
      <c r="A15" s="2" t="n"/>
      <c r="B15" s="3" t="n"/>
      <c r="C15" s="3" t="n"/>
      <c r="D15" s="4" t="n"/>
      <c r="E15" s="5">
        <f>IF('Factures'!$D15="","",IFERROR(VLOOKUP('Factures'!$D15,'Clients'!$A$2:$H$101,2,FALSE),""))</f>
        <v/>
      </c>
      <c r="F15" s="5">
        <f>IF('Factures'!$D15="","",IFERROR(VLOOKUP('Factures'!$D15,'Clients'!$A$2:$H$101,3,FALSE),""))</f>
        <v/>
      </c>
      <c r="G15" s="4" t="n"/>
      <c r="H15" s="6" t="n"/>
      <c r="I15" s="7" t="n"/>
      <c r="J15" s="8">
        <f>IF(OR('Factures'!$H15="",'Factures'!$I15=""),"",'Factures'!$H15*'Factures'!$I15)</f>
        <v/>
      </c>
      <c r="K15" s="8">
        <f>IF(OR('Factures'!$H15="",'Factures'!$J15=""),"",'Factures'!$H15+'Factures'!$J15)</f>
        <v/>
      </c>
      <c r="L15" s="3" t="n"/>
      <c r="M15" s="5">
        <f>IF(OR('Factures'!$A15="",'Factures'!$C15=""),"",IF('Factures'!$L15&lt;&gt;"","Réglée",IF(TODAY()&gt;'Factures'!$C15,"En retard","À relancer")))</f>
        <v/>
      </c>
      <c r="N15" s="9">
        <f>IF(OR('Factures'!$A15="",'Factures'!$C15=""),"",IF('Factures'!$L15&lt;&gt;"",0,MAX(0,TODAY()-'Factures'!$C15)))</f>
        <v/>
      </c>
      <c r="O15" s="2" t="n"/>
      <c r="P15" s="4" t="n"/>
    </row>
    <row r="16">
      <c r="A16" s="2" t="n"/>
      <c r="B16" s="3" t="n"/>
      <c r="C16" s="3" t="n"/>
      <c r="D16" s="4" t="n"/>
      <c r="E16" s="5">
        <f>IF('Factures'!$D16="","",IFERROR(VLOOKUP('Factures'!$D16,'Clients'!$A$2:$H$101,2,FALSE),""))</f>
        <v/>
      </c>
      <c r="F16" s="5">
        <f>IF('Factures'!$D16="","",IFERROR(VLOOKUP('Factures'!$D16,'Clients'!$A$2:$H$101,3,FALSE),""))</f>
        <v/>
      </c>
      <c r="G16" s="4" t="n"/>
      <c r="H16" s="6" t="n"/>
      <c r="I16" s="7" t="n"/>
      <c r="J16" s="8">
        <f>IF(OR('Factures'!$H16="",'Factures'!$I16=""),"",'Factures'!$H16*'Factures'!$I16)</f>
        <v/>
      </c>
      <c r="K16" s="8">
        <f>IF(OR('Factures'!$H16="",'Factures'!$J16=""),"",'Factures'!$H16+'Factures'!$J16)</f>
        <v/>
      </c>
      <c r="L16" s="3" t="n"/>
      <c r="M16" s="5">
        <f>IF(OR('Factures'!$A16="",'Factures'!$C16=""),"",IF('Factures'!$L16&lt;&gt;"","Réglée",IF(TODAY()&gt;'Factures'!$C16,"En retard","À relancer")))</f>
        <v/>
      </c>
      <c r="N16" s="9">
        <f>IF(OR('Factures'!$A16="",'Factures'!$C16=""),"",IF('Factures'!$L16&lt;&gt;"",0,MAX(0,TODAY()-'Factures'!$C16)))</f>
        <v/>
      </c>
      <c r="O16" s="2" t="n"/>
      <c r="P16" s="4" t="n"/>
    </row>
    <row r="17">
      <c r="A17" s="2" t="n"/>
      <c r="B17" s="3" t="n"/>
      <c r="C17" s="3" t="n"/>
      <c r="D17" s="4" t="n"/>
      <c r="E17" s="5">
        <f>IF('Factures'!$D17="","",IFERROR(VLOOKUP('Factures'!$D17,'Clients'!$A$2:$H$101,2,FALSE),""))</f>
        <v/>
      </c>
      <c r="F17" s="5">
        <f>IF('Factures'!$D17="","",IFERROR(VLOOKUP('Factures'!$D17,'Clients'!$A$2:$H$101,3,FALSE),""))</f>
        <v/>
      </c>
      <c r="G17" s="4" t="n"/>
      <c r="H17" s="6" t="n"/>
      <c r="I17" s="7" t="n"/>
      <c r="J17" s="8">
        <f>IF(OR('Factures'!$H17="",'Factures'!$I17=""),"",'Factures'!$H17*'Factures'!$I17)</f>
        <v/>
      </c>
      <c r="K17" s="8">
        <f>IF(OR('Factures'!$H17="",'Factures'!$J17=""),"",'Factures'!$H17+'Factures'!$J17)</f>
        <v/>
      </c>
      <c r="L17" s="3" t="n"/>
      <c r="M17" s="5">
        <f>IF(OR('Factures'!$A17="",'Factures'!$C17=""),"",IF('Factures'!$L17&lt;&gt;"","Réglée",IF(TODAY()&gt;'Factures'!$C17,"En retard","À relancer")))</f>
        <v/>
      </c>
      <c r="N17" s="9">
        <f>IF(OR('Factures'!$A17="",'Factures'!$C17=""),"",IF('Factures'!$L17&lt;&gt;"",0,MAX(0,TODAY()-'Factures'!$C17)))</f>
        <v/>
      </c>
      <c r="O17" s="2" t="n"/>
      <c r="P17" s="4" t="n"/>
    </row>
    <row r="18">
      <c r="A18" s="2" t="n"/>
      <c r="B18" s="3" t="n"/>
      <c r="C18" s="3" t="n"/>
      <c r="D18" s="4" t="n"/>
      <c r="E18" s="5">
        <f>IF('Factures'!$D18="","",IFERROR(VLOOKUP('Factures'!$D18,'Clients'!$A$2:$H$101,2,FALSE),""))</f>
        <v/>
      </c>
      <c r="F18" s="5">
        <f>IF('Factures'!$D18="","",IFERROR(VLOOKUP('Factures'!$D18,'Clients'!$A$2:$H$101,3,FALSE),""))</f>
        <v/>
      </c>
      <c r="G18" s="4" t="n"/>
      <c r="H18" s="6" t="n"/>
      <c r="I18" s="7" t="n"/>
      <c r="J18" s="8">
        <f>IF(OR('Factures'!$H18="",'Factures'!$I18=""),"",'Factures'!$H18*'Factures'!$I18)</f>
        <v/>
      </c>
      <c r="K18" s="8">
        <f>IF(OR('Factures'!$H18="",'Factures'!$J18=""),"",'Factures'!$H18+'Factures'!$J18)</f>
        <v/>
      </c>
      <c r="L18" s="3" t="n"/>
      <c r="M18" s="5">
        <f>IF(OR('Factures'!$A18="",'Factures'!$C18=""),"",IF('Factures'!$L18&lt;&gt;"","Réglée",IF(TODAY()&gt;'Factures'!$C18,"En retard","À relancer")))</f>
        <v/>
      </c>
      <c r="N18" s="9">
        <f>IF(OR('Factures'!$A18="",'Factures'!$C18=""),"",IF('Factures'!$L18&lt;&gt;"",0,MAX(0,TODAY()-'Factures'!$C18)))</f>
        <v/>
      </c>
      <c r="O18" s="2" t="n"/>
      <c r="P18" s="4" t="n"/>
    </row>
    <row r="19">
      <c r="A19" s="2" t="n"/>
      <c r="B19" s="3" t="n"/>
      <c r="C19" s="3" t="n"/>
      <c r="D19" s="4" t="n"/>
      <c r="E19" s="5">
        <f>IF('Factures'!$D19="","",IFERROR(VLOOKUP('Factures'!$D19,'Clients'!$A$2:$H$101,2,FALSE),""))</f>
        <v/>
      </c>
      <c r="F19" s="5">
        <f>IF('Factures'!$D19="","",IFERROR(VLOOKUP('Factures'!$D19,'Clients'!$A$2:$H$101,3,FALSE),""))</f>
        <v/>
      </c>
      <c r="G19" s="4" t="n"/>
      <c r="H19" s="6" t="n"/>
      <c r="I19" s="7" t="n"/>
      <c r="J19" s="8">
        <f>IF(OR('Factures'!$H19="",'Factures'!$I19=""),"",'Factures'!$H19*'Factures'!$I19)</f>
        <v/>
      </c>
      <c r="K19" s="8">
        <f>IF(OR('Factures'!$H19="",'Factures'!$J19=""),"",'Factures'!$H19+'Factures'!$J19)</f>
        <v/>
      </c>
      <c r="L19" s="3" t="n"/>
      <c r="M19" s="5">
        <f>IF(OR('Factures'!$A19="",'Factures'!$C19=""),"",IF('Factures'!$L19&lt;&gt;"","Réglée",IF(TODAY()&gt;'Factures'!$C19,"En retard","À relancer")))</f>
        <v/>
      </c>
      <c r="N19" s="9">
        <f>IF(OR('Factures'!$A19="",'Factures'!$C19=""),"",IF('Factures'!$L19&lt;&gt;"",0,MAX(0,TODAY()-'Factures'!$C19)))</f>
        <v/>
      </c>
      <c r="O19" s="2" t="n"/>
      <c r="P19" s="4" t="n"/>
    </row>
    <row r="20">
      <c r="A20" s="2" t="n"/>
      <c r="B20" s="3" t="n"/>
      <c r="C20" s="3" t="n"/>
      <c r="D20" s="4" t="n"/>
      <c r="E20" s="5">
        <f>IF('Factures'!$D20="","",IFERROR(VLOOKUP('Factures'!$D20,'Clients'!$A$2:$H$101,2,FALSE),""))</f>
        <v/>
      </c>
      <c r="F20" s="5">
        <f>IF('Factures'!$D20="","",IFERROR(VLOOKUP('Factures'!$D20,'Clients'!$A$2:$H$101,3,FALSE),""))</f>
        <v/>
      </c>
      <c r="G20" s="4" t="n"/>
      <c r="H20" s="6" t="n"/>
      <c r="I20" s="7" t="n"/>
      <c r="J20" s="8">
        <f>IF(OR('Factures'!$H20="",'Factures'!$I20=""),"",'Factures'!$H20*'Factures'!$I20)</f>
        <v/>
      </c>
      <c r="K20" s="8">
        <f>IF(OR('Factures'!$H20="",'Factures'!$J20=""),"",'Factures'!$H20+'Factures'!$J20)</f>
        <v/>
      </c>
      <c r="L20" s="3" t="n"/>
      <c r="M20" s="5">
        <f>IF(OR('Factures'!$A20="",'Factures'!$C20=""),"",IF('Factures'!$L20&lt;&gt;"","Réglée",IF(TODAY()&gt;'Factures'!$C20,"En retard","À relancer")))</f>
        <v/>
      </c>
      <c r="N20" s="9">
        <f>IF(OR('Factures'!$A20="",'Factures'!$C20=""),"",IF('Factures'!$L20&lt;&gt;"",0,MAX(0,TODAY()-'Factures'!$C20)))</f>
        <v/>
      </c>
      <c r="O20" s="2" t="n"/>
      <c r="P20" s="4" t="n"/>
    </row>
    <row r="21">
      <c r="A21" s="2" t="n"/>
      <c r="B21" s="3" t="n"/>
      <c r="C21" s="3" t="n"/>
      <c r="D21" s="4" t="n"/>
      <c r="E21" s="5">
        <f>IF('Factures'!$D21="","",IFERROR(VLOOKUP('Factures'!$D21,'Clients'!$A$2:$H$101,2,FALSE),""))</f>
        <v/>
      </c>
      <c r="F21" s="5">
        <f>IF('Factures'!$D21="","",IFERROR(VLOOKUP('Factures'!$D21,'Clients'!$A$2:$H$101,3,FALSE),""))</f>
        <v/>
      </c>
      <c r="G21" s="4" t="n"/>
      <c r="H21" s="6" t="n"/>
      <c r="I21" s="7" t="n"/>
      <c r="J21" s="8">
        <f>IF(OR('Factures'!$H21="",'Factures'!$I21=""),"",'Factures'!$H21*'Factures'!$I21)</f>
        <v/>
      </c>
      <c r="K21" s="8">
        <f>IF(OR('Factures'!$H21="",'Factures'!$J21=""),"",'Factures'!$H21+'Factures'!$J21)</f>
        <v/>
      </c>
      <c r="L21" s="3" t="n"/>
      <c r="M21" s="5">
        <f>IF(OR('Factures'!$A21="",'Factures'!$C21=""),"",IF('Factures'!$L21&lt;&gt;"","Réglée",IF(TODAY()&gt;'Factures'!$C21,"En retard","À relancer")))</f>
        <v/>
      </c>
      <c r="N21" s="9">
        <f>IF(OR('Factures'!$A21="",'Factures'!$C21=""),"",IF('Factures'!$L21&lt;&gt;"",0,MAX(0,TODAY()-'Factures'!$C21)))</f>
        <v/>
      </c>
      <c r="O21" s="2" t="n"/>
      <c r="P21" s="4" t="n"/>
    </row>
    <row r="22">
      <c r="A22" s="2" t="n"/>
      <c r="B22" s="3" t="n"/>
      <c r="C22" s="3" t="n"/>
      <c r="D22" s="4" t="n"/>
      <c r="E22" s="5">
        <f>IF('Factures'!$D22="","",IFERROR(VLOOKUP('Factures'!$D22,'Clients'!$A$2:$H$101,2,FALSE),""))</f>
        <v/>
      </c>
      <c r="F22" s="5">
        <f>IF('Factures'!$D22="","",IFERROR(VLOOKUP('Factures'!$D22,'Clients'!$A$2:$H$101,3,FALSE),""))</f>
        <v/>
      </c>
      <c r="G22" s="4" t="n"/>
      <c r="H22" s="6" t="n"/>
      <c r="I22" s="7" t="n"/>
      <c r="J22" s="8">
        <f>IF(OR('Factures'!$H22="",'Factures'!$I22=""),"",'Factures'!$H22*'Factures'!$I22)</f>
        <v/>
      </c>
      <c r="K22" s="8">
        <f>IF(OR('Factures'!$H22="",'Factures'!$J22=""),"",'Factures'!$H22+'Factures'!$J22)</f>
        <v/>
      </c>
      <c r="L22" s="3" t="n"/>
      <c r="M22" s="5">
        <f>IF(OR('Factures'!$A22="",'Factures'!$C22=""),"",IF('Factures'!$L22&lt;&gt;"","Réglée",IF(TODAY()&gt;'Factures'!$C22,"En retard","À relancer")))</f>
        <v/>
      </c>
      <c r="N22" s="9">
        <f>IF(OR('Factures'!$A22="",'Factures'!$C22=""),"",IF('Factures'!$L22&lt;&gt;"",0,MAX(0,TODAY()-'Factures'!$C22)))</f>
        <v/>
      </c>
      <c r="O22" s="2" t="n"/>
      <c r="P22" s="4" t="n"/>
    </row>
    <row r="23">
      <c r="A23" s="2" t="n"/>
      <c r="B23" s="3" t="n"/>
      <c r="C23" s="3" t="n"/>
      <c r="D23" s="4" t="n"/>
      <c r="E23" s="5">
        <f>IF('Factures'!$D23="","",IFERROR(VLOOKUP('Factures'!$D23,'Clients'!$A$2:$H$101,2,FALSE),""))</f>
        <v/>
      </c>
      <c r="F23" s="5">
        <f>IF('Factures'!$D23="","",IFERROR(VLOOKUP('Factures'!$D23,'Clients'!$A$2:$H$101,3,FALSE),""))</f>
        <v/>
      </c>
      <c r="G23" s="4" t="n"/>
      <c r="H23" s="6" t="n"/>
      <c r="I23" s="7" t="n"/>
      <c r="J23" s="8">
        <f>IF(OR('Factures'!$H23="",'Factures'!$I23=""),"",'Factures'!$H23*'Factures'!$I23)</f>
        <v/>
      </c>
      <c r="K23" s="8">
        <f>IF(OR('Factures'!$H23="",'Factures'!$J23=""),"",'Factures'!$H23+'Factures'!$J23)</f>
        <v/>
      </c>
      <c r="L23" s="3" t="n"/>
      <c r="M23" s="5">
        <f>IF(OR('Factures'!$A23="",'Factures'!$C23=""),"",IF('Factures'!$L23&lt;&gt;"","Réglée",IF(TODAY()&gt;'Factures'!$C23,"En retard","À relancer")))</f>
        <v/>
      </c>
      <c r="N23" s="9">
        <f>IF(OR('Factures'!$A23="",'Factures'!$C23=""),"",IF('Factures'!$L23&lt;&gt;"",0,MAX(0,TODAY()-'Factures'!$C23)))</f>
        <v/>
      </c>
      <c r="O23" s="2" t="n"/>
      <c r="P23" s="4" t="n"/>
    </row>
    <row r="24">
      <c r="A24" s="2" t="n"/>
      <c r="B24" s="3" t="n"/>
      <c r="C24" s="3" t="n"/>
      <c r="D24" s="4" t="n"/>
      <c r="E24" s="5">
        <f>IF('Factures'!$D24="","",IFERROR(VLOOKUP('Factures'!$D24,'Clients'!$A$2:$H$101,2,FALSE),""))</f>
        <v/>
      </c>
      <c r="F24" s="5">
        <f>IF('Factures'!$D24="","",IFERROR(VLOOKUP('Factures'!$D24,'Clients'!$A$2:$H$101,3,FALSE),""))</f>
        <v/>
      </c>
      <c r="G24" s="4" t="n"/>
      <c r="H24" s="6" t="n"/>
      <c r="I24" s="7" t="n"/>
      <c r="J24" s="8">
        <f>IF(OR('Factures'!$H24="",'Factures'!$I24=""),"",'Factures'!$H24*'Factures'!$I24)</f>
        <v/>
      </c>
      <c r="K24" s="8">
        <f>IF(OR('Factures'!$H24="",'Factures'!$J24=""),"",'Factures'!$H24+'Factures'!$J24)</f>
        <v/>
      </c>
      <c r="L24" s="3" t="n"/>
      <c r="M24" s="5">
        <f>IF(OR('Factures'!$A24="",'Factures'!$C24=""),"",IF('Factures'!$L24&lt;&gt;"","Réglée",IF(TODAY()&gt;'Factures'!$C24,"En retard","À relancer")))</f>
        <v/>
      </c>
      <c r="N24" s="9">
        <f>IF(OR('Factures'!$A24="",'Factures'!$C24=""),"",IF('Factures'!$L24&lt;&gt;"",0,MAX(0,TODAY()-'Factures'!$C24)))</f>
        <v/>
      </c>
      <c r="O24" s="2" t="n"/>
      <c r="P24" s="4" t="n"/>
    </row>
    <row r="25">
      <c r="A25" s="2" t="n"/>
      <c r="B25" s="3" t="n"/>
      <c r="C25" s="3" t="n"/>
      <c r="D25" s="4" t="n"/>
      <c r="E25" s="5">
        <f>IF('Factures'!$D25="","",IFERROR(VLOOKUP('Factures'!$D25,'Clients'!$A$2:$H$101,2,FALSE),""))</f>
        <v/>
      </c>
      <c r="F25" s="5">
        <f>IF('Factures'!$D25="","",IFERROR(VLOOKUP('Factures'!$D25,'Clients'!$A$2:$H$101,3,FALSE),""))</f>
        <v/>
      </c>
      <c r="G25" s="4" t="n"/>
      <c r="H25" s="6" t="n"/>
      <c r="I25" s="7" t="n"/>
      <c r="J25" s="8">
        <f>IF(OR('Factures'!$H25="",'Factures'!$I25=""),"",'Factures'!$H25*'Factures'!$I25)</f>
        <v/>
      </c>
      <c r="K25" s="8">
        <f>IF(OR('Factures'!$H25="",'Factures'!$J25=""),"",'Factures'!$H25+'Factures'!$J25)</f>
        <v/>
      </c>
      <c r="L25" s="3" t="n"/>
      <c r="M25" s="5">
        <f>IF(OR('Factures'!$A25="",'Factures'!$C25=""),"",IF('Factures'!$L25&lt;&gt;"","Réglée",IF(TODAY()&gt;'Factures'!$C25,"En retard","À relancer")))</f>
        <v/>
      </c>
      <c r="N25" s="9">
        <f>IF(OR('Factures'!$A25="",'Factures'!$C25=""),"",IF('Factures'!$L25&lt;&gt;"",0,MAX(0,TODAY()-'Factures'!$C25)))</f>
        <v/>
      </c>
      <c r="O25" s="2" t="n"/>
      <c r="P25" s="4" t="n"/>
    </row>
    <row r="26">
      <c r="A26" s="2" t="n"/>
      <c r="B26" s="3" t="n"/>
      <c r="C26" s="3" t="n"/>
      <c r="D26" s="4" t="n"/>
      <c r="E26" s="5">
        <f>IF('Factures'!$D26="","",IFERROR(VLOOKUP('Factures'!$D26,'Clients'!$A$2:$H$101,2,FALSE),""))</f>
        <v/>
      </c>
      <c r="F26" s="5">
        <f>IF('Factures'!$D26="","",IFERROR(VLOOKUP('Factures'!$D26,'Clients'!$A$2:$H$101,3,FALSE),""))</f>
        <v/>
      </c>
      <c r="G26" s="4" t="n"/>
      <c r="H26" s="6" t="n"/>
      <c r="I26" s="7" t="n"/>
      <c r="J26" s="8">
        <f>IF(OR('Factures'!$H26="",'Factures'!$I26=""),"",'Factures'!$H26*'Factures'!$I26)</f>
        <v/>
      </c>
      <c r="K26" s="8">
        <f>IF(OR('Factures'!$H26="",'Factures'!$J26=""),"",'Factures'!$H26+'Factures'!$J26)</f>
        <v/>
      </c>
      <c r="L26" s="3" t="n"/>
      <c r="M26" s="5">
        <f>IF(OR('Factures'!$A26="",'Factures'!$C26=""),"",IF('Factures'!$L26&lt;&gt;"","Réglée",IF(TODAY()&gt;'Factures'!$C26,"En retard","À relancer")))</f>
        <v/>
      </c>
      <c r="N26" s="9">
        <f>IF(OR('Factures'!$A26="",'Factures'!$C26=""),"",IF('Factures'!$L26&lt;&gt;"",0,MAX(0,TODAY()-'Factures'!$C26)))</f>
        <v/>
      </c>
      <c r="O26" s="2" t="n"/>
      <c r="P26" s="4" t="n"/>
    </row>
    <row r="27">
      <c r="A27" s="2" t="n"/>
      <c r="B27" s="3" t="n"/>
      <c r="C27" s="3" t="n"/>
      <c r="D27" s="4" t="n"/>
      <c r="E27" s="5">
        <f>IF('Factures'!$D27="","",IFERROR(VLOOKUP('Factures'!$D27,'Clients'!$A$2:$H$101,2,FALSE),""))</f>
        <v/>
      </c>
      <c r="F27" s="5">
        <f>IF('Factures'!$D27="","",IFERROR(VLOOKUP('Factures'!$D27,'Clients'!$A$2:$H$101,3,FALSE),""))</f>
        <v/>
      </c>
      <c r="G27" s="4" t="n"/>
      <c r="H27" s="6" t="n"/>
      <c r="I27" s="7" t="n"/>
      <c r="J27" s="8">
        <f>IF(OR('Factures'!$H27="",'Factures'!$I27=""),"",'Factures'!$H27*'Factures'!$I27)</f>
        <v/>
      </c>
      <c r="K27" s="8">
        <f>IF(OR('Factures'!$H27="",'Factures'!$J27=""),"",'Factures'!$H27+'Factures'!$J27)</f>
        <v/>
      </c>
      <c r="L27" s="3" t="n"/>
      <c r="M27" s="5">
        <f>IF(OR('Factures'!$A27="",'Factures'!$C27=""),"",IF('Factures'!$L27&lt;&gt;"","Réglée",IF(TODAY()&gt;'Factures'!$C27,"En retard","À relancer")))</f>
        <v/>
      </c>
      <c r="N27" s="9">
        <f>IF(OR('Factures'!$A27="",'Factures'!$C27=""),"",IF('Factures'!$L27&lt;&gt;"",0,MAX(0,TODAY()-'Factures'!$C27)))</f>
        <v/>
      </c>
      <c r="O27" s="2" t="n"/>
      <c r="P27" s="4" t="n"/>
    </row>
    <row r="28">
      <c r="A28" s="2" t="n"/>
      <c r="B28" s="3" t="n"/>
      <c r="C28" s="3" t="n"/>
      <c r="D28" s="4" t="n"/>
      <c r="E28" s="5">
        <f>IF('Factures'!$D28="","",IFERROR(VLOOKUP('Factures'!$D28,'Clients'!$A$2:$H$101,2,FALSE),""))</f>
        <v/>
      </c>
      <c r="F28" s="5">
        <f>IF('Factures'!$D28="","",IFERROR(VLOOKUP('Factures'!$D28,'Clients'!$A$2:$H$101,3,FALSE),""))</f>
        <v/>
      </c>
      <c r="G28" s="4" t="n"/>
      <c r="H28" s="6" t="n"/>
      <c r="I28" s="7" t="n"/>
      <c r="J28" s="8">
        <f>IF(OR('Factures'!$H28="",'Factures'!$I28=""),"",'Factures'!$H28*'Factures'!$I28)</f>
        <v/>
      </c>
      <c r="K28" s="8">
        <f>IF(OR('Factures'!$H28="",'Factures'!$J28=""),"",'Factures'!$H28+'Factures'!$J28)</f>
        <v/>
      </c>
      <c r="L28" s="3" t="n"/>
      <c r="M28" s="5">
        <f>IF(OR('Factures'!$A28="",'Factures'!$C28=""),"",IF('Factures'!$L28&lt;&gt;"","Réglée",IF(TODAY()&gt;'Factures'!$C28,"En retard","À relancer")))</f>
        <v/>
      </c>
      <c r="N28" s="9">
        <f>IF(OR('Factures'!$A28="",'Factures'!$C28=""),"",IF('Factures'!$L28&lt;&gt;"",0,MAX(0,TODAY()-'Factures'!$C28)))</f>
        <v/>
      </c>
      <c r="O28" s="2" t="n"/>
      <c r="P28" s="4" t="n"/>
    </row>
    <row r="29">
      <c r="A29" s="2" t="n"/>
      <c r="B29" s="3" t="n"/>
      <c r="C29" s="3" t="n"/>
      <c r="D29" s="4" t="n"/>
      <c r="E29" s="5">
        <f>IF('Factures'!$D29="","",IFERROR(VLOOKUP('Factures'!$D29,'Clients'!$A$2:$H$101,2,FALSE),""))</f>
        <v/>
      </c>
      <c r="F29" s="5">
        <f>IF('Factures'!$D29="","",IFERROR(VLOOKUP('Factures'!$D29,'Clients'!$A$2:$H$101,3,FALSE),""))</f>
        <v/>
      </c>
      <c r="G29" s="4" t="n"/>
      <c r="H29" s="6" t="n"/>
      <c r="I29" s="7" t="n"/>
      <c r="J29" s="8">
        <f>IF(OR('Factures'!$H29="",'Factures'!$I29=""),"",'Factures'!$H29*'Factures'!$I29)</f>
        <v/>
      </c>
      <c r="K29" s="8">
        <f>IF(OR('Factures'!$H29="",'Factures'!$J29=""),"",'Factures'!$H29+'Factures'!$J29)</f>
        <v/>
      </c>
      <c r="L29" s="3" t="n"/>
      <c r="M29" s="5">
        <f>IF(OR('Factures'!$A29="",'Factures'!$C29=""),"",IF('Factures'!$L29&lt;&gt;"","Réglée",IF(TODAY()&gt;'Factures'!$C29,"En retard","À relancer")))</f>
        <v/>
      </c>
      <c r="N29" s="9">
        <f>IF(OR('Factures'!$A29="",'Factures'!$C29=""),"",IF('Factures'!$L29&lt;&gt;"",0,MAX(0,TODAY()-'Factures'!$C29)))</f>
        <v/>
      </c>
      <c r="O29" s="2" t="n"/>
      <c r="P29" s="4" t="n"/>
    </row>
    <row r="30">
      <c r="A30" s="2" t="n"/>
      <c r="B30" s="3" t="n"/>
      <c r="C30" s="3" t="n"/>
      <c r="D30" s="4" t="n"/>
      <c r="E30" s="5">
        <f>IF('Factures'!$D30="","",IFERROR(VLOOKUP('Factures'!$D30,'Clients'!$A$2:$H$101,2,FALSE),""))</f>
        <v/>
      </c>
      <c r="F30" s="5">
        <f>IF('Factures'!$D30="","",IFERROR(VLOOKUP('Factures'!$D30,'Clients'!$A$2:$H$101,3,FALSE),""))</f>
        <v/>
      </c>
      <c r="G30" s="4" t="n"/>
      <c r="H30" s="6" t="n"/>
      <c r="I30" s="7" t="n"/>
      <c r="J30" s="8">
        <f>IF(OR('Factures'!$H30="",'Factures'!$I30=""),"",'Factures'!$H30*'Factures'!$I30)</f>
        <v/>
      </c>
      <c r="K30" s="8">
        <f>IF(OR('Factures'!$H30="",'Factures'!$J30=""),"",'Factures'!$H30+'Factures'!$J30)</f>
        <v/>
      </c>
      <c r="L30" s="3" t="n"/>
      <c r="M30" s="5">
        <f>IF(OR('Factures'!$A30="",'Factures'!$C30=""),"",IF('Factures'!$L30&lt;&gt;"","Réglée",IF(TODAY()&gt;'Factures'!$C30,"En retard","À relancer")))</f>
        <v/>
      </c>
      <c r="N30" s="9">
        <f>IF(OR('Factures'!$A30="",'Factures'!$C30=""),"",IF('Factures'!$L30&lt;&gt;"",0,MAX(0,TODAY()-'Factures'!$C30)))</f>
        <v/>
      </c>
      <c r="O30" s="2" t="n"/>
      <c r="P30" s="4" t="n"/>
    </row>
    <row r="31">
      <c r="A31" s="2" t="n"/>
      <c r="B31" s="3" t="n"/>
      <c r="C31" s="3" t="n"/>
      <c r="D31" s="4" t="n"/>
      <c r="E31" s="5">
        <f>IF('Factures'!$D31="","",IFERROR(VLOOKUP('Factures'!$D31,'Clients'!$A$2:$H$101,2,FALSE),""))</f>
        <v/>
      </c>
      <c r="F31" s="5">
        <f>IF('Factures'!$D31="","",IFERROR(VLOOKUP('Factures'!$D31,'Clients'!$A$2:$H$101,3,FALSE),""))</f>
        <v/>
      </c>
      <c r="G31" s="4" t="n"/>
      <c r="H31" s="6" t="n"/>
      <c r="I31" s="7" t="n"/>
      <c r="J31" s="8">
        <f>IF(OR('Factures'!$H31="",'Factures'!$I31=""),"",'Factures'!$H31*'Factures'!$I31)</f>
        <v/>
      </c>
      <c r="K31" s="8">
        <f>IF(OR('Factures'!$H31="",'Factures'!$J31=""),"",'Factures'!$H31+'Factures'!$J31)</f>
        <v/>
      </c>
      <c r="L31" s="3" t="n"/>
      <c r="M31" s="5">
        <f>IF(OR('Factures'!$A31="",'Factures'!$C31=""),"",IF('Factures'!$L31&lt;&gt;"","Réglée",IF(TODAY()&gt;'Factures'!$C31,"En retard","À relancer")))</f>
        <v/>
      </c>
      <c r="N31" s="9">
        <f>IF(OR('Factures'!$A31="",'Factures'!$C31=""),"",IF('Factures'!$L31&lt;&gt;"",0,MAX(0,TODAY()-'Factures'!$C31)))</f>
        <v/>
      </c>
      <c r="O31" s="2" t="n"/>
      <c r="P31" s="4" t="n"/>
    </row>
    <row r="32">
      <c r="A32" s="2" t="n"/>
      <c r="B32" s="3" t="n"/>
      <c r="C32" s="3" t="n"/>
      <c r="D32" s="4" t="n"/>
      <c r="E32" s="5">
        <f>IF('Factures'!$D32="","",IFERROR(VLOOKUP('Factures'!$D32,'Clients'!$A$2:$H$101,2,FALSE),""))</f>
        <v/>
      </c>
      <c r="F32" s="5">
        <f>IF('Factures'!$D32="","",IFERROR(VLOOKUP('Factures'!$D32,'Clients'!$A$2:$H$101,3,FALSE),""))</f>
        <v/>
      </c>
      <c r="G32" s="4" t="n"/>
      <c r="H32" s="6" t="n"/>
      <c r="I32" s="7" t="n"/>
      <c r="J32" s="8">
        <f>IF(OR('Factures'!$H32="",'Factures'!$I32=""),"",'Factures'!$H32*'Factures'!$I32)</f>
        <v/>
      </c>
      <c r="K32" s="8">
        <f>IF(OR('Factures'!$H32="",'Factures'!$J32=""),"",'Factures'!$H32+'Factures'!$J32)</f>
        <v/>
      </c>
      <c r="L32" s="3" t="n"/>
      <c r="M32" s="5">
        <f>IF(OR('Factures'!$A32="",'Factures'!$C32=""),"",IF('Factures'!$L32&lt;&gt;"","Réglée",IF(TODAY()&gt;'Factures'!$C32,"En retard","À relancer")))</f>
        <v/>
      </c>
      <c r="N32" s="9">
        <f>IF(OR('Factures'!$A32="",'Factures'!$C32=""),"",IF('Factures'!$L32&lt;&gt;"",0,MAX(0,TODAY()-'Factures'!$C32)))</f>
        <v/>
      </c>
      <c r="O32" s="2" t="n"/>
      <c r="P32" s="4" t="n"/>
    </row>
    <row r="33">
      <c r="A33" s="2" t="n"/>
      <c r="B33" s="3" t="n"/>
      <c r="C33" s="3" t="n"/>
      <c r="D33" s="4" t="n"/>
      <c r="E33" s="5">
        <f>IF('Factures'!$D33="","",IFERROR(VLOOKUP('Factures'!$D33,'Clients'!$A$2:$H$101,2,FALSE),""))</f>
        <v/>
      </c>
      <c r="F33" s="5">
        <f>IF('Factures'!$D33="","",IFERROR(VLOOKUP('Factures'!$D33,'Clients'!$A$2:$H$101,3,FALSE),""))</f>
        <v/>
      </c>
      <c r="G33" s="4" t="n"/>
      <c r="H33" s="6" t="n"/>
      <c r="I33" s="7" t="n"/>
      <c r="J33" s="8">
        <f>IF(OR('Factures'!$H33="",'Factures'!$I33=""),"",'Factures'!$H33*'Factures'!$I33)</f>
        <v/>
      </c>
      <c r="K33" s="8">
        <f>IF(OR('Factures'!$H33="",'Factures'!$J33=""),"",'Factures'!$H33+'Factures'!$J33)</f>
        <v/>
      </c>
      <c r="L33" s="3" t="n"/>
      <c r="M33" s="5">
        <f>IF(OR('Factures'!$A33="",'Factures'!$C33=""),"",IF('Factures'!$L33&lt;&gt;"","Réglée",IF(TODAY()&gt;'Factures'!$C33,"En retard","À relancer")))</f>
        <v/>
      </c>
      <c r="N33" s="9">
        <f>IF(OR('Factures'!$A33="",'Factures'!$C33=""),"",IF('Factures'!$L33&lt;&gt;"",0,MAX(0,TODAY()-'Factures'!$C33)))</f>
        <v/>
      </c>
      <c r="O33" s="2" t="n"/>
      <c r="P33" s="4" t="n"/>
    </row>
    <row r="34">
      <c r="A34" s="2" t="n"/>
      <c r="B34" s="3" t="n"/>
      <c r="C34" s="3" t="n"/>
      <c r="D34" s="4" t="n"/>
      <c r="E34" s="5">
        <f>IF('Factures'!$D34="","",IFERROR(VLOOKUP('Factures'!$D34,'Clients'!$A$2:$H$101,2,FALSE),""))</f>
        <v/>
      </c>
      <c r="F34" s="5">
        <f>IF('Factures'!$D34="","",IFERROR(VLOOKUP('Factures'!$D34,'Clients'!$A$2:$H$101,3,FALSE),""))</f>
        <v/>
      </c>
      <c r="G34" s="4" t="n"/>
      <c r="H34" s="6" t="n"/>
      <c r="I34" s="7" t="n"/>
      <c r="J34" s="8">
        <f>IF(OR('Factures'!$H34="",'Factures'!$I34=""),"",'Factures'!$H34*'Factures'!$I34)</f>
        <v/>
      </c>
      <c r="K34" s="8">
        <f>IF(OR('Factures'!$H34="",'Factures'!$J34=""),"",'Factures'!$H34+'Factures'!$J34)</f>
        <v/>
      </c>
      <c r="L34" s="3" t="n"/>
      <c r="M34" s="5">
        <f>IF(OR('Factures'!$A34="",'Factures'!$C34=""),"",IF('Factures'!$L34&lt;&gt;"","Réglée",IF(TODAY()&gt;'Factures'!$C34,"En retard","À relancer")))</f>
        <v/>
      </c>
      <c r="N34" s="9">
        <f>IF(OR('Factures'!$A34="",'Factures'!$C34=""),"",IF('Factures'!$L34&lt;&gt;"",0,MAX(0,TODAY()-'Factures'!$C34)))</f>
        <v/>
      </c>
      <c r="O34" s="2" t="n"/>
      <c r="P34" s="4" t="n"/>
    </row>
    <row r="35">
      <c r="A35" s="2" t="n"/>
      <c r="B35" s="3" t="n"/>
      <c r="C35" s="3" t="n"/>
      <c r="D35" s="4" t="n"/>
      <c r="E35" s="5">
        <f>IF('Factures'!$D35="","",IFERROR(VLOOKUP('Factures'!$D35,'Clients'!$A$2:$H$101,2,FALSE),""))</f>
        <v/>
      </c>
      <c r="F35" s="5">
        <f>IF('Factures'!$D35="","",IFERROR(VLOOKUP('Factures'!$D35,'Clients'!$A$2:$H$101,3,FALSE),""))</f>
        <v/>
      </c>
      <c r="G35" s="4" t="n"/>
      <c r="H35" s="6" t="n"/>
      <c r="I35" s="7" t="n"/>
      <c r="J35" s="8">
        <f>IF(OR('Factures'!$H35="",'Factures'!$I35=""),"",'Factures'!$H35*'Factures'!$I35)</f>
        <v/>
      </c>
      <c r="K35" s="8">
        <f>IF(OR('Factures'!$H35="",'Factures'!$J35=""),"",'Factures'!$H35+'Factures'!$J35)</f>
        <v/>
      </c>
      <c r="L35" s="3" t="n"/>
      <c r="M35" s="5">
        <f>IF(OR('Factures'!$A35="",'Factures'!$C35=""),"",IF('Factures'!$L35&lt;&gt;"","Réglée",IF(TODAY()&gt;'Factures'!$C35,"En retard","À relancer")))</f>
        <v/>
      </c>
      <c r="N35" s="9">
        <f>IF(OR('Factures'!$A35="",'Factures'!$C35=""),"",IF('Factures'!$L35&lt;&gt;"",0,MAX(0,TODAY()-'Factures'!$C35)))</f>
        <v/>
      </c>
      <c r="O35" s="2" t="n"/>
      <c r="P35" s="4" t="n"/>
    </row>
    <row r="36">
      <c r="A36" s="2" t="n"/>
      <c r="B36" s="3" t="n"/>
      <c r="C36" s="3" t="n"/>
      <c r="D36" s="4" t="n"/>
      <c r="E36" s="5">
        <f>IF('Factures'!$D36="","",IFERROR(VLOOKUP('Factures'!$D36,'Clients'!$A$2:$H$101,2,FALSE),""))</f>
        <v/>
      </c>
      <c r="F36" s="5">
        <f>IF('Factures'!$D36="","",IFERROR(VLOOKUP('Factures'!$D36,'Clients'!$A$2:$H$101,3,FALSE),""))</f>
        <v/>
      </c>
      <c r="G36" s="4" t="n"/>
      <c r="H36" s="6" t="n"/>
      <c r="I36" s="7" t="n"/>
      <c r="J36" s="8">
        <f>IF(OR('Factures'!$H36="",'Factures'!$I36=""),"",'Factures'!$H36*'Factures'!$I36)</f>
        <v/>
      </c>
      <c r="K36" s="8">
        <f>IF(OR('Factures'!$H36="",'Factures'!$J36=""),"",'Factures'!$H36+'Factures'!$J36)</f>
        <v/>
      </c>
      <c r="L36" s="3" t="n"/>
      <c r="M36" s="5">
        <f>IF(OR('Factures'!$A36="",'Factures'!$C36=""),"",IF('Factures'!$L36&lt;&gt;"","Réglée",IF(TODAY()&gt;'Factures'!$C36,"En retard","À relancer")))</f>
        <v/>
      </c>
      <c r="N36" s="9">
        <f>IF(OR('Factures'!$A36="",'Factures'!$C36=""),"",IF('Factures'!$L36&lt;&gt;"",0,MAX(0,TODAY()-'Factures'!$C36)))</f>
        <v/>
      </c>
      <c r="O36" s="2" t="n"/>
      <c r="P36" s="4" t="n"/>
    </row>
    <row r="37">
      <c r="A37" s="2" t="n"/>
      <c r="B37" s="3" t="n"/>
      <c r="C37" s="3" t="n"/>
      <c r="D37" s="4" t="n"/>
      <c r="E37" s="5">
        <f>IF('Factures'!$D37="","",IFERROR(VLOOKUP('Factures'!$D37,'Clients'!$A$2:$H$101,2,FALSE),""))</f>
        <v/>
      </c>
      <c r="F37" s="5">
        <f>IF('Factures'!$D37="","",IFERROR(VLOOKUP('Factures'!$D37,'Clients'!$A$2:$H$101,3,FALSE),""))</f>
        <v/>
      </c>
      <c r="G37" s="4" t="n"/>
      <c r="H37" s="6" t="n"/>
      <c r="I37" s="7" t="n"/>
      <c r="J37" s="8">
        <f>IF(OR('Factures'!$H37="",'Factures'!$I37=""),"",'Factures'!$H37*'Factures'!$I37)</f>
        <v/>
      </c>
      <c r="K37" s="8">
        <f>IF(OR('Factures'!$H37="",'Factures'!$J37=""),"",'Factures'!$H37+'Factures'!$J37)</f>
        <v/>
      </c>
      <c r="L37" s="3" t="n"/>
      <c r="M37" s="5">
        <f>IF(OR('Factures'!$A37="",'Factures'!$C37=""),"",IF('Factures'!$L37&lt;&gt;"","Réglée",IF(TODAY()&gt;'Factures'!$C37,"En retard","À relancer")))</f>
        <v/>
      </c>
      <c r="N37" s="9">
        <f>IF(OR('Factures'!$A37="",'Factures'!$C37=""),"",IF('Factures'!$L37&lt;&gt;"",0,MAX(0,TODAY()-'Factures'!$C37)))</f>
        <v/>
      </c>
      <c r="O37" s="2" t="n"/>
      <c r="P37" s="4" t="n"/>
    </row>
    <row r="38">
      <c r="A38" s="2" t="n"/>
      <c r="B38" s="3" t="n"/>
      <c r="C38" s="3" t="n"/>
      <c r="D38" s="4" t="n"/>
      <c r="E38" s="5">
        <f>IF('Factures'!$D38="","",IFERROR(VLOOKUP('Factures'!$D38,'Clients'!$A$2:$H$101,2,FALSE),""))</f>
        <v/>
      </c>
      <c r="F38" s="5">
        <f>IF('Factures'!$D38="","",IFERROR(VLOOKUP('Factures'!$D38,'Clients'!$A$2:$H$101,3,FALSE),""))</f>
        <v/>
      </c>
      <c r="G38" s="4" t="n"/>
      <c r="H38" s="6" t="n"/>
      <c r="I38" s="7" t="n"/>
      <c r="J38" s="8">
        <f>IF(OR('Factures'!$H38="",'Factures'!$I38=""),"",'Factures'!$H38*'Factures'!$I38)</f>
        <v/>
      </c>
      <c r="K38" s="8">
        <f>IF(OR('Factures'!$H38="",'Factures'!$J38=""),"",'Factures'!$H38+'Factures'!$J38)</f>
        <v/>
      </c>
      <c r="L38" s="3" t="n"/>
      <c r="M38" s="5">
        <f>IF(OR('Factures'!$A38="",'Factures'!$C38=""),"",IF('Factures'!$L38&lt;&gt;"","Réglée",IF(TODAY()&gt;'Factures'!$C38,"En retard","À relancer")))</f>
        <v/>
      </c>
      <c r="N38" s="9">
        <f>IF(OR('Factures'!$A38="",'Factures'!$C38=""),"",IF('Factures'!$L38&lt;&gt;"",0,MAX(0,TODAY()-'Factures'!$C38)))</f>
        <v/>
      </c>
      <c r="O38" s="2" t="n"/>
      <c r="P38" s="4" t="n"/>
    </row>
    <row r="39">
      <c r="A39" s="2" t="n"/>
      <c r="B39" s="3" t="n"/>
      <c r="C39" s="3" t="n"/>
      <c r="D39" s="4" t="n"/>
      <c r="E39" s="5">
        <f>IF('Factures'!$D39="","",IFERROR(VLOOKUP('Factures'!$D39,'Clients'!$A$2:$H$101,2,FALSE),""))</f>
        <v/>
      </c>
      <c r="F39" s="5">
        <f>IF('Factures'!$D39="","",IFERROR(VLOOKUP('Factures'!$D39,'Clients'!$A$2:$H$101,3,FALSE),""))</f>
        <v/>
      </c>
      <c r="G39" s="4" t="n"/>
      <c r="H39" s="6" t="n"/>
      <c r="I39" s="7" t="n"/>
      <c r="J39" s="8">
        <f>IF(OR('Factures'!$H39="",'Factures'!$I39=""),"",'Factures'!$H39*'Factures'!$I39)</f>
        <v/>
      </c>
      <c r="K39" s="8">
        <f>IF(OR('Factures'!$H39="",'Factures'!$J39=""),"",'Factures'!$H39+'Factures'!$J39)</f>
        <v/>
      </c>
      <c r="L39" s="3" t="n"/>
      <c r="M39" s="5">
        <f>IF(OR('Factures'!$A39="",'Factures'!$C39=""),"",IF('Factures'!$L39&lt;&gt;"","Réglée",IF(TODAY()&gt;'Factures'!$C39,"En retard","À relancer")))</f>
        <v/>
      </c>
      <c r="N39" s="9">
        <f>IF(OR('Factures'!$A39="",'Factures'!$C39=""),"",IF('Factures'!$L39&lt;&gt;"",0,MAX(0,TODAY()-'Factures'!$C39)))</f>
        <v/>
      </c>
      <c r="O39" s="2" t="n"/>
      <c r="P39" s="4" t="n"/>
    </row>
    <row r="40">
      <c r="A40" s="2" t="n"/>
      <c r="B40" s="3" t="n"/>
      <c r="C40" s="3" t="n"/>
      <c r="D40" s="4" t="n"/>
      <c r="E40" s="5">
        <f>IF('Factures'!$D40="","",IFERROR(VLOOKUP('Factures'!$D40,'Clients'!$A$2:$H$101,2,FALSE),""))</f>
        <v/>
      </c>
      <c r="F40" s="5">
        <f>IF('Factures'!$D40="","",IFERROR(VLOOKUP('Factures'!$D40,'Clients'!$A$2:$H$101,3,FALSE),""))</f>
        <v/>
      </c>
      <c r="G40" s="4" t="n"/>
      <c r="H40" s="6" t="n"/>
      <c r="I40" s="7" t="n"/>
      <c r="J40" s="8">
        <f>IF(OR('Factures'!$H40="",'Factures'!$I40=""),"",'Factures'!$H40*'Factures'!$I40)</f>
        <v/>
      </c>
      <c r="K40" s="8">
        <f>IF(OR('Factures'!$H40="",'Factures'!$J40=""),"",'Factures'!$H40+'Factures'!$J40)</f>
        <v/>
      </c>
      <c r="L40" s="3" t="n"/>
      <c r="M40" s="5">
        <f>IF(OR('Factures'!$A40="",'Factures'!$C40=""),"",IF('Factures'!$L40&lt;&gt;"","Réglée",IF(TODAY()&gt;'Factures'!$C40,"En retard","À relancer")))</f>
        <v/>
      </c>
      <c r="N40" s="9">
        <f>IF(OR('Factures'!$A40="",'Factures'!$C40=""),"",IF('Factures'!$L40&lt;&gt;"",0,MAX(0,TODAY()-'Factures'!$C40)))</f>
        <v/>
      </c>
      <c r="O40" s="2" t="n"/>
      <c r="P40" s="4" t="n"/>
    </row>
    <row r="41">
      <c r="A41" s="2" t="n"/>
      <c r="B41" s="3" t="n"/>
      <c r="C41" s="3" t="n"/>
      <c r="D41" s="4" t="n"/>
      <c r="E41" s="5">
        <f>IF('Factures'!$D41="","",IFERROR(VLOOKUP('Factures'!$D41,'Clients'!$A$2:$H$101,2,FALSE),""))</f>
        <v/>
      </c>
      <c r="F41" s="5">
        <f>IF('Factures'!$D41="","",IFERROR(VLOOKUP('Factures'!$D41,'Clients'!$A$2:$H$101,3,FALSE),""))</f>
        <v/>
      </c>
      <c r="G41" s="4" t="n"/>
      <c r="H41" s="6" t="n"/>
      <c r="I41" s="7" t="n"/>
      <c r="J41" s="8">
        <f>IF(OR('Factures'!$H41="",'Factures'!$I41=""),"",'Factures'!$H41*'Factures'!$I41)</f>
        <v/>
      </c>
      <c r="K41" s="8">
        <f>IF(OR('Factures'!$H41="",'Factures'!$J41=""),"",'Factures'!$H41+'Factures'!$J41)</f>
        <v/>
      </c>
      <c r="L41" s="3" t="n"/>
      <c r="M41" s="5">
        <f>IF(OR('Factures'!$A41="",'Factures'!$C41=""),"",IF('Factures'!$L41&lt;&gt;"","Réglée",IF(TODAY()&gt;'Factures'!$C41,"En retard","À relancer")))</f>
        <v/>
      </c>
      <c r="N41" s="9">
        <f>IF(OR('Factures'!$A41="",'Factures'!$C41=""),"",IF('Factures'!$L41&lt;&gt;"",0,MAX(0,TODAY()-'Factures'!$C41)))</f>
        <v/>
      </c>
      <c r="O41" s="2" t="n"/>
      <c r="P41" s="4" t="n"/>
    </row>
    <row r="42">
      <c r="A42" s="2" t="n"/>
      <c r="B42" s="3" t="n"/>
      <c r="C42" s="3" t="n"/>
      <c r="D42" s="4" t="n"/>
      <c r="E42" s="5">
        <f>IF('Factures'!$D42="","",IFERROR(VLOOKUP('Factures'!$D42,'Clients'!$A$2:$H$101,2,FALSE),""))</f>
        <v/>
      </c>
      <c r="F42" s="5">
        <f>IF('Factures'!$D42="","",IFERROR(VLOOKUP('Factures'!$D42,'Clients'!$A$2:$H$101,3,FALSE),""))</f>
        <v/>
      </c>
      <c r="G42" s="4" t="n"/>
      <c r="H42" s="6" t="n"/>
      <c r="I42" s="7" t="n"/>
      <c r="J42" s="8">
        <f>IF(OR('Factures'!$H42="",'Factures'!$I42=""),"",'Factures'!$H42*'Factures'!$I42)</f>
        <v/>
      </c>
      <c r="K42" s="8">
        <f>IF(OR('Factures'!$H42="",'Factures'!$J42=""),"",'Factures'!$H42+'Factures'!$J42)</f>
        <v/>
      </c>
      <c r="L42" s="3" t="n"/>
      <c r="M42" s="5">
        <f>IF(OR('Factures'!$A42="",'Factures'!$C42=""),"",IF('Factures'!$L42&lt;&gt;"","Réglée",IF(TODAY()&gt;'Factures'!$C42,"En retard","À relancer")))</f>
        <v/>
      </c>
      <c r="N42" s="9">
        <f>IF(OR('Factures'!$A42="",'Factures'!$C42=""),"",IF('Factures'!$L42&lt;&gt;"",0,MAX(0,TODAY()-'Factures'!$C42)))</f>
        <v/>
      </c>
      <c r="O42" s="2" t="n"/>
      <c r="P42" s="4" t="n"/>
    </row>
    <row r="43">
      <c r="A43" s="2" t="n"/>
      <c r="B43" s="3" t="n"/>
      <c r="C43" s="3" t="n"/>
      <c r="D43" s="4" t="n"/>
      <c r="E43" s="5">
        <f>IF('Factures'!$D43="","",IFERROR(VLOOKUP('Factures'!$D43,'Clients'!$A$2:$H$101,2,FALSE),""))</f>
        <v/>
      </c>
      <c r="F43" s="5">
        <f>IF('Factures'!$D43="","",IFERROR(VLOOKUP('Factures'!$D43,'Clients'!$A$2:$H$101,3,FALSE),""))</f>
        <v/>
      </c>
      <c r="G43" s="4" t="n"/>
      <c r="H43" s="6" t="n"/>
      <c r="I43" s="7" t="n"/>
      <c r="J43" s="8">
        <f>IF(OR('Factures'!$H43="",'Factures'!$I43=""),"",'Factures'!$H43*'Factures'!$I43)</f>
        <v/>
      </c>
      <c r="K43" s="8">
        <f>IF(OR('Factures'!$H43="",'Factures'!$J43=""),"",'Factures'!$H43+'Factures'!$J43)</f>
        <v/>
      </c>
      <c r="L43" s="3" t="n"/>
      <c r="M43" s="5">
        <f>IF(OR('Factures'!$A43="",'Factures'!$C43=""),"",IF('Factures'!$L43&lt;&gt;"","Réglée",IF(TODAY()&gt;'Factures'!$C43,"En retard","À relancer")))</f>
        <v/>
      </c>
      <c r="N43" s="9">
        <f>IF(OR('Factures'!$A43="",'Factures'!$C43=""),"",IF('Factures'!$L43&lt;&gt;"",0,MAX(0,TODAY()-'Factures'!$C43)))</f>
        <v/>
      </c>
      <c r="O43" s="2" t="n"/>
      <c r="P43" s="4" t="n"/>
    </row>
    <row r="44">
      <c r="A44" s="2" t="n"/>
      <c r="B44" s="3" t="n"/>
      <c r="C44" s="3" t="n"/>
      <c r="D44" s="4" t="n"/>
      <c r="E44" s="5">
        <f>IF('Factures'!$D44="","",IFERROR(VLOOKUP('Factures'!$D44,'Clients'!$A$2:$H$101,2,FALSE),""))</f>
        <v/>
      </c>
      <c r="F44" s="5">
        <f>IF('Factures'!$D44="","",IFERROR(VLOOKUP('Factures'!$D44,'Clients'!$A$2:$H$101,3,FALSE),""))</f>
        <v/>
      </c>
      <c r="G44" s="4" t="n"/>
      <c r="H44" s="6" t="n"/>
      <c r="I44" s="7" t="n"/>
      <c r="J44" s="8">
        <f>IF(OR('Factures'!$H44="",'Factures'!$I44=""),"",'Factures'!$H44*'Factures'!$I44)</f>
        <v/>
      </c>
      <c r="K44" s="8">
        <f>IF(OR('Factures'!$H44="",'Factures'!$J44=""),"",'Factures'!$H44+'Factures'!$J44)</f>
        <v/>
      </c>
      <c r="L44" s="3" t="n"/>
      <c r="M44" s="5">
        <f>IF(OR('Factures'!$A44="",'Factures'!$C44=""),"",IF('Factures'!$L44&lt;&gt;"","Réglée",IF(TODAY()&gt;'Factures'!$C44,"En retard","À relancer")))</f>
        <v/>
      </c>
      <c r="N44" s="9">
        <f>IF(OR('Factures'!$A44="",'Factures'!$C44=""),"",IF('Factures'!$L44&lt;&gt;"",0,MAX(0,TODAY()-'Factures'!$C44)))</f>
        <v/>
      </c>
      <c r="O44" s="2" t="n"/>
      <c r="P44" s="4" t="n"/>
    </row>
    <row r="45">
      <c r="A45" s="2" t="n"/>
      <c r="B45" s="3" t="n"/>
      <c r="C45" s="3" t="n"/>
      <c r="D45" s="4" t="n"/>
      <c r="E45" s="5">
        <f>IF('Factures'!$D45="","",IFERROR(VLOOKUP('Factures'!$D45,'Clients'!$A$2:$H$101,2,FALSE),""))</f>
        <v/>
      </c>
      <c r="F45" s="5">
        <f>IF('Factures'!$D45="","",IFERROR(VLOOKUP('Factures'!$D45,'Clients'!$A$2:$H$101,3,FALSE),""))</f>
        <v/>
      </c>
      <c r="G45" s="4" t="n"/>
      <c r="H45" s="6" t="n"/>
      <c r="I45" s="7" t="n"/>
      <c r="J45" s="8">
        <f>IF(OR('Factures'!$H45="",'Factures'!$I45=""),"",'Factures'!$H45*'Factures'!$I45)</f>
        <v/>
      </c>
      <c r="K45" s="8">
        <f>IF(OR('Factures'!$H45="",'Factures'!$J45=""),"",'Factures'!$H45+'Factures'!$J45)</f>
        <v/>
      </c>
      <c r="L45" s="3" t="n"/>
      <c r="M45" s="5">
        <f>IF(OR('Factures'!$A45="",'Factures'!$C45=""),"",IF('Factures'!$L45&lt;&gt;"","Réglée",IF(TODAY()&gt;'Factures'!$C45,"En retard","À relancer")))</f>
        <v/>
      </c>
      <c r="N45" s="9">
        <f>IF(OR('Factures'!$A45="",'Factures'!$C45=""),"",IF('Factures'!$L45&lt;&gt;"",0,MAX(0,TODAY()-'Factures'!$C45)))</f>
        <v/>
      </c>
      <c r="O45" s="2" t="n"/>
      <c r="P45" s="4" t="n"/>
    </row>
    <row r="46">
      <c r="A46" s="2" t="n"/>
      <c r="B46" s="3" t="n"/>
      <c r="C46" s="3" t="n"/>
      <c r="D46" s="4" t="n"/>
      <c r="E46" s="5">
        <f>IF('Factures'!$D46="","",IFERROR(VLOOKUP('Factures'!$D46,'Clients'!$A$2:$H$101,2,FALSE),""))</f>
        <v/>
      </c>
      <c r="F46" s="5">
        <f>IF('Factures'!$D46="","",IFERROR(VLOOKUP('Factures'!$D46,'Clients'!$A$2:$H$101,3,FALSE),""))</f>
        <v/>
      </c>
      <c r="G46" s="4" t="n"/>
      <c r="H46" s="6" t="n"/>
      <c r="I46" s="7" t="n"/>
      <c r="J46" s="8">
        <f>IF(OR('Factures'!$H46="",'Factures'!$I46=""),"",'Factures'!$H46*'Factures'!$I46)</f>
        <v/>
      </c>
      <c r="K46" s="8">
        <f>IF(OR('Factures'!$H46="",'Factures'!$J46=""),"",'Factures'!$H46+'Factures'!$J46)</f>
        <v/>
      </c>
      <c r="L46" s="3" t="n"/>
      <c r="M46" s="5">
        <f>IF(OR('Factures'!$A46="",'Factures'!$C46=""),"",IF('Factures'!$L46&lt;&gt;"","Réglée",IF(TODAY()&gt;'Factures'!$C46,"En retard","À relancer")))</f>
        <v/>
      </c>
      <c r="N46" s="9">
        <f>IF(OR('Factures'!$A46="",'Factures'!$C46=""),"",IF('Factures'!$L46&lt;&gt;"",0,MAX(0,TODAY()-'Factures'!$C46)))</f>
        <v/>
      </c>
      <c r="O46" s="2" t="n"/>
      <c r="P46" s="4" t="n"/>
    </row>
    <row r="47">
      <c r="A47" s="2" t="n"/>
      <c r="B47" s="3" t="n"/>
      <c r="C47" s="3" t="n"/>
      <c r="D47" s="4" t="n"/>
      <c r="E47" s="5">
        <f>IF('Factures'!$D47="","",IFERROR(VLOOKUP('Factures'!$D47,'Clients'!$A$2:$H$101,2,FALSE),""))</f>
        <v/>
      </c>
      <c r="F47" s="5">
        <f>IF('Factures'!$D47="","",IFERROR(VLOOKUP('Factures'!$D47,'Clients'!$A$2:$H$101,3,FALSE),""))</f>
        <v/>
      </c>
      <c r="G47" s="4" t="n"/>
      <c r="H47" s="6" t="n"/>
      <c r="I47" s="7" t="n"/>
      <c r="J47" s="8">
        <f>IF(OR('Factures'!$H47="",'Factures'!$I47=""),"",'Factures'!$H47*'Factures'!$I47)</f>
        <v/>
      </c>
      <c r="K47" s="8">
        <f>IF(OR('Factures'!$H47="",'Factures'!$J47=""),"",'Factures'!$H47+'Factures'!$J47)</f>
        <v/>
      </c>
      <c r="L47" s="3" t="n"/>
      <c r="M47" s="5">
        <f>IF(OR('Factures'!$A47="",'Factures'!$C47=""),"",IF('Factures'!$L47&lt;&gt;"","Réglée",IF(TODAY()&gt;'Factures'!$C47,"En retard","À relancer")))</f>
        <v/>
      </c>
      <c r="N47" s="9">
        <f>IF(OR('Factures'!$A47="",'Factures'!$C47=""),"",IF('Factures'!$L47&lt;&gt;"",0,MAX(0,TODAY()-'Factures'!$C47)))</f>
        <v/>
      </c>
      <c r="O47" s="2" t="n"/>
      <c r="P47" s="4" t="n"/>
    </row>
    <row r="48">
      <c r="A48" s="2" t="n"/>
      <c r="B48" s="3" t="n"/>
      <c r="C48" s="3" t="n"/>
      <c r="D48" s="4" t="n"/>
      <c r="E48" s="5">
        <f>IF('Factures'!$D48="","",IFERROR(VLOOKUP('Factures'!$D48,'Clients'!$A$2:$H$101,2,FALSE),""))</f>
        <v/>
      </c>
      <c r="F48" s="5">
        <f>IF('Factures'!$D48="","",IFERROR(VLOOKUP('Factures'!$D48,'Clients'!$A$2:$H$101,3,FALSE),""))</f>
        <v/>
      </c>
      <c r="G48" s="4" t="n"/>
      <c r="H48" s="6" t="n"/>
      <c r="I48" s="7" t="n"/>
      <c r="J48" s="8">
        <f>IF(OR('Factures'!$H48="",'Factures'!$I48=""),"",'Factures'!$H48*'Factures'!$I48)</f>
        <v/>
      </c>
      <c r="K48" s="8">
        <f>IF(OR('Factures'!$H48="",'Factures'!$J48=""),"",'Factures'!$H48+'Factures'!$J48)</f>
        <v/>
      </c>
      <c r="L48" s="3" t="n"/>
      <c r="M48" s="5">
        <f>IF(OR('Factures'!$A48="",'Factures'!$C48=""),"",IF('Factures'!$L48&lt;&gt;"","Réglée",IF(TODAY()&gt;'Factures'!$C48,"En retard","À relancer")))</f>
        <v/>
      </c>
      <c r="N48" s="9">
        <f>IF(OR('Factures'!$A48="",'Factures'!$C48=""),"",IF('Factures'!$L48&lt;&gt;"",0,MAX(0,TODAY()-'Factures'!$C48)))</f>
        <v/>
      </c>
      <c r="O48" s="2" t="n"/>
      <c r="P48" s="4" t="n"/>
    </row>
    <row r="49">
      <c r="A49" s="2" t="n"/>
      <c r="B49" s="3" t="n"/>
      <c r="C49" s="3" t="n"/>
      <c r="D49" s="4" t="n"/>
      <c r="E49" s="5">
        <f>IF('Factures'!$D49="","",IFERROR(VLOOKUP('Factures'!$D49,'Clients'!$A$2:$H$101,2,FALSE),""))</f>
        <v/>
      </c>
      <c r="F49" s="5">
        <f>IF('Factures'!$D49="","",IFERROR(VLOOKUP('Factures'!$D49,'Clients'!$A$2:$H$101,3,FALSE),""))</f>
        <v/>
      </c>
      <c r="G49" s="4" t="n"/>
      <c r="H49" s="6" t="n"/>
      <c r="I49" s="7" t="n"/>
      <c r="J49" s="8">
        <f>IF(OR('Factures'!$H49="",'Factures'!$I49=""),"",'Factures'!$H49*'Factures'!$I49)</f>
        <v/>
      </c>
      <c r="K49" s="8">
        <f>IF(OR('Factures'!$H49="",'Factures'!$J49=""),"",'Factures'!$H49+'Factures'!$J49)</f>
        <v/>
      </c>
      <c r="L49" s="3" t="n"/>
      <c r="M49" s="5">
        <f>IF(OR('Factures'!$A49="",'Factures'!$C49=""),"",IF('Factures'!$L49&lt;&gt;"","Réglée",IF(TODAY()&gt;'Factures'!$C49,"En retard","À relancer")))</f>
        <v/>
      </c>
      <c r="N49" s="9">
        <f>IF(OR('Factures'!$A49="",'Factures'!$C49=""),"",IF('Factures'!$L49&lt;&gt;"",0,MAX(0,TODAY()-'Factures'!$C49)))</f>
        <v/>
      </c>
      <c r="O49" s="2" t="n"/>
      <c r="P49" s="4" t="n"/>
    </row>
    <row r="50">
      <c r="A50" s="2" t="n"/>
      <c r="B50" s="3" t="n"/>
      <c r="C50" s="3" t="n"/>
      <c r="D50" s="4" t="n"/>
      <c r="E50" s="5">
        <f>IF('Factures'!$D50="","",IFERROR(VLOOKUP('Factures'!$D50,'Clients'!$A$2:$H$101,2,FALSE),""))</f>
        <v/>
      </c>
      <c r="F50" s="5">
        <f>IF('Factures'!$D50="","",IFERROR(VLOOKUP('Factures'!$D50,'Clients'!$A$2:$H$101,3,FALSE),""))</f>
        <v/>
      </c>
      <c r="G50" s="4" t="n"/>
      <c r="H50" s="6" t="n"/>
      <c r="I50" s="7" t="n"/>
      <c r="J50" s="8">
        <f>IF(OR('Factures'!$H50="",'Factures'!$I50=""),"",'Factures'!$H50*'Factures'!$I50)</f>
        <v/>
      </c>
      <c r="K50" s="8">
        <f>IF(OR('Factures'!$H50="",'Factures'!$J50=""),"",'Factures'!$H50+'Factures'!$J50)</f>
        <v/>
      </c>
      <c r="L50" s="3" t="n"/>
      <c r="M50" s="5">
        <f>IF(OR('Factures'!$A50="",'Factures'!$C50=""),"",IF('Factures'!$L50&lt;&gt;"","Réglée",IF(TODAY()&gt;'Factures'!$C50,"En retard","À relancer")))</f>
        <v/>
      </c>
      <c r="N50" s="9">
        <f>IF(OR('Factures'!$A50="",'Factures'!$C50=""),"",IF('Factures'!$L50&lt;&gt;"",0,MAX(0,TODAY()-'Factures'!$C50)))</f>
        <v/>
      </c>
      <c r="O50" s="2" t="n"/>
      <c r="P50" s="4" t="n"/>
    </row>
    <row r="51">
      <c r="A51" s="2" t="n"/>
      <c r="B51" s="3" t="n"/>
      <c r="C51" s="3" t="n"/>
      <c r="D51" s="4" t="n"/>
      <c r="E51" s="5">
        <f>IF('Factures'!$D51="","",IFERROR(VLOOKUP('Factures'!$D51,'Clients'!$A$2:$H$101,2,FALSE),""))</f>
        <v/>
      </c>
      <c r="F51" s="5">
        <f>IF('Factures'!$D51="","",IFERROR(VLOOKUP('Factures'!$D51,'Clients'!$A$2:$H$101,3,FALSE),""))</f>
        <v/>
      </c>
      <c r="G51" s="4" t="n"/>
      <c r="H51" s="6" t="n"/>
      <c r="I51" s="7" t="n"/>
      <c r="J51" s="8">
        <f>IF(OR('Factures'!$H51="",'Factures'!$I51=""),"",'Factures'!$H51*'Factures'!$I51)</f>
        <v/>
      </c>
      <c r="K51" s="8">
        <f>IF(OR('Factures'!$H51="",'Factures'!$J51=""),"",'Factures'!$H51+'Factures'!$J51)</f>
        <v/>
      </c>
      <c r="L51" s="3" t="n"/>
      <c r="M51" s="5">
        <f>IF(OR('Factures'!$A51="",'Factures'!$C51=""),"",IF('Factures'!$L51&lt;&gt;"","Réglée",IF(TODAY()&gt;'Factures'!$C51,"En retard","À relancer")))</f>
        <v/>
      </c>
      <c r="N51" s="9">
        <f>IF(OR('Factures'!$A51="",'Factures'!$C51=""),"",IF('Factures'!$L51&lt;&gt;"",0,MAX(0,TODAY()-'Factures'!$C51)))</f>
        <v/>
      </c>
      <c r="O51" s="2" t="n"/>
      <c r="P51" s="4" t="n"/>
    </row>
    <row r="52">
      <c r="A52" s="2" t="n"/>
      <c r="B52" s="3" t="n"/>
      <c r="C52" s="3" t="n"/>
      <c r="D52" s="4" t="n"/>
      <c r="E52" s="5">
        <f>IF('Factures'!$D52="","",IFERROR(VLOOKUP('Factures'!$D52,'Clients'!$A$2:$H$101,2,FALSE),""))</f>
        <v/>
      </c>
      <c r="F52" s="5">
        <f>IF('Factures'!$D52="","",IFERROR(VLOOKUP('Factures'!$D52,'Clients'!$A$2:$H$101,3,FALSE),""))</f>
        <v/>
      </c>
      <c r="G52" s="4" t="n"/>
      <c r="H52" s="6" t="n"/>
      <c r="I52" s="7" t="n"/>
      <c r="J52" s="8">
        <f>IF(OR('Factures'!$H52="",'Factures'!$I52=""),"",'Factures'!$H52*'Factures'!$I52)</f>
        <v/>
      </c>
      <c r="K52" s="8">
        <f>IF(OR('Factures'!$H52="",'Factures'!$J52=""),"",'Factures'!$H52+'Factures'!$J52)</f>
        <v/>
      </c>
      <c r="L52" s="3" t="n"/>
      <c r="M52" s="5">
        <f>IF(OR('Factures'!$A52="",'Factures'!$C52=""),"",IF('Factures'!$L52&lt;&gt;"","Réglée",IF(TODAY()&gt;'Factures'!$C52,"En retard","À relancer")))</f>
        <v/>
      </c>
      <c r="N52" s="9">
        <f>IF(OR('Factures'!$A52="",'Factures'!$C52=""),"",IF('Factures'!$L52&lt;&gt;"",0,MAX(0,TODAY()-'Factures'!$C52)))</f>
        <v/>
      </c>
      <c r="O52" s="2" t="n"/>
      <c r="P52" s="4" t="n"/>
    </row>
    <row r="53">
      <c r="A53" s="2" t="n"/>
      <c r="B53" s="3" t="n"/>
      <c r="C53" s="3" t="n"/>
      <c r="D53" s="4" t="n"/>
      <c r="E53" s="5">
        <f>IF('Factures'!$D53="","",IFERROR(VLOOKUP('Factures'!$D53,'Clients'!$A$2:$H$101,2,FALSE),""))</f>
        <v/>
      </c>
      <c r="F53" s="5">
        <f>IF('Factures'!$D53="","",IFERROR(VLOOKUP('Factures'!$D53,'Clients'!$A$2:$H$101,3,FALSE),""))</f>
        <v/>
      </c>
      <c r="G53" s="4" t="n"/>
      <c r="H53" s="6" t="n"/>
      <c r="I53" s="7" t="n"/>
      <c r="J53" s="8">
        <f>IF(OR('Factures'!$H53="",'Factures'!$I53=""),"",'Factures'!$H53*'Factures'!$I53)</f>
        <v/>
      </c>
      <c r="K53" s="8">
        <f>IF(OR('Factures'!$H53="",'Factures'!$J53=""),"",'Factures'!$H53+'Factures'!$J53)</f>
        <v/>
      </c>
      <c r="L53" s="3" t="n"/>
      <c r="M53" s="5">
        <f>IF(OR('Factures'!$A53="",'Factures'!$C53=""),"",IF('Factures'!$L53&lt;&gt;"","Réglée",IF(TODAY()&gt;'Factures'!$C53,"En retard","À relancer")))</f>
        <v/>
      </c>
      <c r="N53" s="9">
        <f>IF(OR('Factures'!$A53="",'Factures'!$C53=""),"",IF('Factures'!$L53&lt;&gt;"",0,MAX(0,TODAY()-'Factures'!$C53)))</f>
        <v/>
      </c>
      <c r="O53" s="2" t="n"/>
      <c r="P53" s="4" t="n"/>
    </row>
    <row r="54">
      <c r="A54" s="2" t="n"/>
      <c r="B54" s="3" t="n"/>
      <c r="C54" s="3" t="n"/>
      <c r="D54" s="4" t="n"/>
      <c r="E54" s="5">
        <f>IF('Factures'!$D54="","",IFERROR(VLOOKUP('Factures'!$D54,'Clients'!$A$2:$H$101,2,FALSE),""))</f>
        <v/>
      </c>
      <c r="F54" s="5">
        <f>IF('Factures'!$D54="","",IFERROR(VLOOKUP('Factures'!$D54,'Clients'!$A$2:$H$101,3,FALSE),""))</f>
        <v/>
      </c>
      <c r="G54" s="4" t="n"/>
      <c r="H54" s="6" t="n"/>
      <c r="I54" s="7" t="n"/>
      <c r="J54" s="8">
        <f>IF(OR('Factures'!$H54="",'Factures'!$I54=""),"",'Factures'!$H54*'Factures'!$I54)</f>
        <v/>
      </c>
      <c r="K54" s="8">
        <f>IF(OR('Factures'!$H54="",'Factures'!$J54=""),"",'Factures'!$H54+'Factures'!$J54)</f>
        <v/>
      </c>
      <c r="L54" s="3" t="n"/>
      <c r="M54" s="5">
        <f>IF(OR('Factures'!$A54="",'Factures'!$C54=""),"",IF('Factures'!$L54&lt;&gt;"","Réglée",IF(TODAY()&gt;'Factures'!$C54,"En retard","À relancer")))</f>
        <v/>
      </c>
      <c r="N54" s="9">
        <f>IF(OR('Factures'!$A54="",'Factures'!$C54=""),"",IF('Factures'!$L54&lt;&gt;"",0,MAX(0,TODAY()-'Factures'!$C54)))</f>
        <v/>
      </c>
      <c r="O54" s="2" t="n"/>
      <c r="P54" s="4" t="n"/>
    </row>
    <row r="55">
      <c r="A55" s="2" t="n"/>
      <c r="B55" s="3" t="n"/>
      <c r="C55" s="3" t="n"/>
      <c r="D55" s="4" t="n"/>
      <c r="E55" s="5">
        <f>IF('Factures'!$D55="","",IFERROR(VLOOKUP('Factures'!$D55,'Clients'!$A$2:$H$101,2,FALSE),""))</f>
        <v/>
      </c>
      <c r="F55" s="5">
        <f>IF('Factures'!$D55="","",IFERROR(VLOOKUP('Factures'!$D55,'Clients'!$A$2:$H$101,3,FALSE),""))</f>
        <v/>
      </c>
      <c r="G55" s="4" t="n"/>
      <c r="H55" s="6" t="n"/>
      <c r="I55" s="7" t="n"/>
      <c r="J55" s="8">
        <f>IF(OR('Factures'!$H55="",'Factures'!$I55=""),"",'Factures'!$H55*'Factures'!$I55)</f>
        <v/>
      </c>
      <c r="K55" s="8">
        <f>IF(OR('Factures'!$H55="",'Factures'!$J55=""),"",'Factures'!$H55+'Factures'!$J55)</f>
        <v/>
      </c>
      <c r="L55" s="3" t="n"/>
      <c r="M55" s="5">
        <f>IF(OR('Factures'!$A55="",'Factures'!$C55=""),"",IF('Factures'!$L55&lt;&gt;"","Réglée",IF(TODAY()&gt;'Factures'!$C55,"En retard","À relancer")))</f>
        <v/>
      </c>
      <c r="N55" s="9">
        <f>IF(OR('Factures'!$A55="",'Factures'!$C55=""),"",IF('Factures'!$L55&lt;&gt;"",0,MAX(0,TODAY()-'Factures'!$C55)))</f>
        <v/>
      </c>
      <c r="O55" s="2" t="n"/>
      <c r="P55" s="4" t="n"/>
    </row>
    <row r="56">
      <c r="A56" s="2" t="n"/>
      <c r="B56" s="3" t="n"/>
      <c r="C56" s="3" t="n"/>
      <c r="D56" s="4" t="n"/>
      <c r="E56" s="5">
        <f>IF('Factures'!$D56="","",IFERROR(VLOOKUP('Factures'!$D56,'Clients'!$A$2:$H$101,2,FALSE),""))</f>
        <v/>
      </c>
      <c r="F56" s="5">
        <f>IF('Factures'!$D56="","",IFERROR(VLOOKUP('Factures'!$D56,'Clients'!$A$2:$H$101,3,FALSE),""))</f>
        <v/>
      </c>
      <c r="G56" s="4" t="n"/>
      <c r="H56" s="6" t="n"/>
      <c r="I56" s="7" t="n"/>
      <c r="J56" s="8">
        <f>IF(OR('Factures'!$H56="",'Factures'!$I56=""),"",'Factures'!$H56*'Factures'!$I56)</f>
        <v/>
      </c>
      <c r="K56" s="8">
        <f>IF(OR('Factures'!$H56="",'Factures'!$J56=""),"",'Factures'!$H56+'Factures'!$J56)</f>
        <v/>
      </c>
      <c r="L56" s="3" t="n"/>
      <c r="M56" s="5">
        <f>IF(OR('Factures'!$A56="",'Factures'!$C56=""),"",IF('Factures'!$L56&lt;&gt;"","Réglée",IF(TODAY()&gt;'Factures'!$C56,"En retard","À relancer")))</f>
        <v/>
      </c>
      <c r="N56" s="9">
        <f>IF(OR('Factures'!$A56="",'Factures'!$C56=""),"",IF('Factures'!$L56&lt;&gt;"",0,MAX(0,TODAY()-'Factures'!$C56)))</f>
        <v/>
      </c>
      <c r="O56" s="2" t="n"/>
      <c r="P56" s="4" t="n"/>
    </row>
    <row r="57">
      <c r="A57" s="2" t="n"/>
      <c r="B57" s="3" t="n"/>
      <c r="C57" s="3" t="n"/>
      <c r="D57" s="4" t="n"/>
      <c r="E57" s="5">
        <f>IF('Factures'!$D57="","",IFERROR(VLOOKUP('Factures'!$D57,'Clients'!$A$2:$H$101,2,FALSE),""))</f>
        <v/>
      </c>
      <c r="F57" s="5">
        <f>IF('Factures'!$D57="","",IFERROR(VLOOKUP('Factures'!$D57,'Clients'!$A$2:$H$101,3,FALSE),""))</f>
        <v/>
      </c>
      <c r="G57" s="4" t="n"/>
      <c r="H57" s="6" t="n"/>
      <c r="I57" s="7" t="n"/>
      <c r="J57" s="8">
        <f>IF(OR('Factures'!$H57="",'Factures'!$I57=""),"",'Factures'!$H57*'Factures'!$I57)</f>
        <v/>
      </c>
      <c r="K57" s="8">
        <f>IF(OR('Factures'!$H57="",'Factures'!$J57=""),"",'Factures'!$H57+'Factures'!$J57)</f>
        <v/>
      </c>
      <c r="L57" s="3" t="n"/>
      <c r="M57" s="5">
        <f>IF(OR('Factures'!$A57="",'Factures'!$C57=""),"",IF('Factures'!$L57&lt;&gt;"","Réglée",IF(TODAY()&gt;'Factures'!$C57,"En retard","À relancer")))</f>
        <v/>
      </c>
      <c r="N57" s="9">
        <f>IF(OR('Factures'!$A57="",'Factures'!$C57=""),"",IF('Factures'!$L57&lt;&gt;"",0,MAX(0,TODAY()-'Factures'!$C57)))</f>
        <v/>
      </c>
      <c r="O57" s="2" t="n"/>
      <c r="P57" s="4" t="n"/>
    </row>
    <row r="58">
      <c r="A58" s="2" t="n"/>
      <c r="B58" s="3" t="n"/>
      <c r="C58" s="3" t="n"/>
      <c r="D58" s="4" t="n"/>
      <c r="E58" s="5">
        <f>IF('Factures'!$D58="","",IFERROR(VLOOKUP('Factures'!$D58,'Clients'!$A$2:$H$101,2,FALSE),""))</f>
        <v/>
      </c>
      <c r="F58" s="5">
        <f>IF('Factures'!$D58="","",IFERROR(VLOOKUP('Factures'!$D58,'Clients'!$A$2:$H$101,3,FALSE),""))</f>
        <v/>
      </c>
      <c r="G58" s="4" t="n"/>
      <c r="H58" s="6" t="n"/>
      <c r="I58" s="7" t="n"/>
      <c r="J58" s="8">
        <f>IF(OR('Factures'!$H58="",'Factures'!$I58=""),"",'Factures'!$H58*'Factures'!$I58)</f>
        <v/>
      </c>
      <c r="K58" s="8">
        <f>IF(OR('Factures'!$H58="",'Factures'!$J58=""),"",'Factures'!$H58+'Factures'!$J58)</f>
        <v/>
      </c>
      <c r="L58" s="3" t="n"/>
      <c r="M58" s="5">
        <f>IF(OR('Factures'!$A58="",'Factures'!$C58=""),"",IF('Factures'!$L58&lt;&gt;"","Réglée",IF(TODAY()&gt;'Factures'!$C58,"En retard","À relancer")))</f>
        <v/>
      </c>
      <c r="N58" s="9">
        <f>IF(OR('Factures'!$A58="",'Factures'!$C58=""),"",IF('Factures'!$L58&lt;&gt;"",0,MAX(0,TODAY()-'Factures'!$C58)))</f>
        <v/>
      </c>
      <c r="O58" s="2" t="n"/>
      <c r="P58" s="4" t="n"/>
    </row>
    <row r="59">
      <c r="A59" s="2" t="n"/>
      <c r="B59" s="3" t="n"/>
      <c r="C59" s="3" t="n"/>
      <c r="D59" s="4" t="n"/>
      <c r="E59" s="5">
        <f>IF('Factures'!$D59="","",IFERROR(VLOOKUP('Factures'!$D59,'Clients'!$A$2:$H$101,2,FALSE),""))</f>
        <v/>
      </c>
      <c r="F59" s="5">
        <f>IF('Factures'!$D59="","",IFERROR(VLOOKUP('Factures'!$D59,'Clients'!$A$2:$H$101,3,FALSE),""))</f>
        <v/>
      </c>
      <c r="G59" s="4" t="n"/>
      <c r="H59" s="6" t="n"/>
      <c r="I59" s="7" t="n"/>
      <c r="J59" s="8">
        <f>IF(OR('Factures'!$H59="",'Factures'!$I59=""),"",'Factures'!$H59*'Factures'!$I59)</f>
        <v/>
      </c>
      <c r="K59" s="8">
        <f>IF(OR('Factures'!$H59="",'Factures'!$J59=""),"",'Factures'!$H59+'Factures'!$J59)</f>
        <v/>
      </c>
      <c r="L59" s="3" t="n"/>
      <c r="M59" s="5">
        <f>IF(OR('Factures'!$A59="",'Factures'!$C59=""),"",IF('Factures'!$L59&lt;&gt;"","Réglée",IF(TODAY()&gt;'Factures'!$C59,"En retard","À relancer")))</f>
        <v/>
      </c>
      <c r="N59" s="9">
        <f>IF(OR('Factures'!$A59="",'Factures'!$C59=""),"",IF('Factures'!$L59&lt;&gt;"",0,MAX(0,TODAY()-'Factures'!$C59)))</f>
        <v/>
      </c>
      <c r="O59" s="2" t="n"/>
      <c r="P59" s="4" t="n"/>
    </row>
    <row r="60">
      <c r="A60" s="2" t="n"/>
      <c r="B60" s="3" t="n"/>
      <c r="C60" s="3" t="n"/>
      <c r="D60" s="4" t="n"/>
      <c r="E60" s="5">
        <f>IF('Factures'!$D60="","",IFERROR(VLOOKUP('Factures'!$D60,'Clients'!$A$2:$H$101,2,FALSE),""))</f>
        <v/>
      </c>
      <c r="F60" s="5">
        <f>IF('Factures'!$D60="","",IFERROR(VLOOKUP('Factures'!$D60,'Clients'!$A$2:$H$101,3,FALSE),""))</f>
        <v/>
      </c>
      <c r="G60" s="4" t="n"/>
      <c r="H60" s="6" t="n"/>
      <c r="I60" s="7" t="n"/>
      <c r="J60" s="8">
        <f>IF(OR('Factures'!$H60="",'Factures'!$I60=""),"",'Factures'!$H60*'Factures'!$I60)</f>
        <v/>
      </c>
      <c r="K60" s="8">
        <f>IF(OR('Factures'!$H60="",'Factures'!$J60=""),"",'Factures'!$H60+'Factures'!$J60)</f>
        <v/>
      </c>
      <c r="L60" s="3" t="n"/>
      <c r="M60" s="5">
        <f>IF(OR('Factures'!$A60="",'Factures'!$C60=""),"",IF('Factures'!$L60&lt;&gt;"","Réglée",IF(TODAY()&gt;'Factures'!$C60,"En retard","À relancer")))</f>
        <v/>
      </c>
      <c r="N60" s="9">
        <f>IF(OR('Factures'!$A60="",'Factures'!$C60=""),"",IF('Factures'!$L60&lt;&gt;"",0,MAX(0,TODAY()-'Factures'!$C60)))</f>
        <v/>
      </c>
      <c r="O60" s="2" t="n"/>
      <c r="P60" s="4" t="n"/>
    </row>
    <row r="61">
      <c r="A61" s="2" t="n"/>
      <c r="B61" s="3" t="n"/>
      <c r="C61" s="3" t="n"/>
      <c r="D61" s="4" t="n"/>
      <c r="E61" s="5">
        <f>IF('Factures'!$D61="","",IFERROR(VLOOKUP('Factures'!$D61,'Clients'!$A$2:$H$101,2,FALSE),""))</f>
        <v/>
      </c>
      <c r="F61" s="5">
        <f>IF('Factures'!$D61="","",IFERROR(VLOOKUP('Factures'!$D61,'Clients'!$A$2:$H$101,3,FALSE),""))</f>
        <v/>
      </c>
      <c r="G61" s="4" t="n"/>
      <c r="H61" s="6" t="n"/>
      <c r="I61" s="7" t="n"/>
      <c r="J61" s="8">
        <f>IF(OR('Factures'!$H61="",'Factures'!$I61=""),"",'Factures'!$H61*'Factures'!$I61)</f>
        <v/>
      </c>
      <c r="K61" s="8">
        <f>IF(OR('Factures'!$H61="",'Factures'!$J61=""),"",'Factures'!$H61+'Factures'!$J61)</f>
        <v/>
      </c>
      <c r="L61" s="3" t="n"/>
      <c r="M61" s="5">
        <f>IF(OR('Factures'!$A61="",'Factures'!$C61=""),"",IF('Factures'!$L61&lt;&gt;"","Réglée",IF(TODAY()&gt;'Factures'!$C61,"En retard","À relancer")))</f>
        <v/>
      </c>
      <c r="N61" s="9">
        <f>IF(OR('Factures'!$A61="",'Factures'!$C61=""),"",IF('Factures'!$L61&lt;&gt;"",0,MAX(0,TODAY()-'Factures'!$C61)))</f>
        <v/>
      </c>
      <c r="O61" s="2" t="n"/>
      <c r="P61" s="4" t="n"/>
    </row>
    <row r="62">
      <c r="A62" s="2" t="n"/>
      <c r="B62" s="3" t="n"/>
      <c r="C62" s="3" t="n"/>
      <c r="D62" s="4" t="n"/>
      <c r="E62" s="5">
        <f>IF('Factures'!$D62="","",IFERROR(VLOOKUP('Factures'!$D62,'Clients'!$A$2:$H$101,2,FALSE),""))</f>
        <v/>
      </c>
      <c r="F62" s="5">
        <f>IF('Factures'!$D62="","",IFERROR(VLOOKUP('Factures'!$D62,'Clients'!$A$2:$H$101,3,FALSE),""))</f>
        <v/>
      </c>
      <c r="G62" s="4" t="n"/>
      <c r="H62" s="6" t="n"/>
      <c r="I62" s="7" t="n"/>
      <c r="J62" s="8">
        <f>IF(OR('Factures'!$H62="",'Factures'!$I62=""),"",'Factures'!$H62*'Factures'!$I62)</f>
        <v/>
      </c>
      <c r="K62" s="8">
        <f>IF(OR('Factures'!$H62="",'Factures'!$J62=""),"",'Factures'!$H62+'Factures'!$J62)</f>
        <v/>
      </c>
      <c r="L62" s="3" t="n"/>
      <c r="M62" s="5">
        <f>IF(OR('Factures'!$A62="",'Factures'!$C62=""),"",IF('Factures'!$L62&lt;&gt;"","Réglée",IF(TODAY()&gt;'Factures'!$C62,"En retard","À relancer")))</f>
        <v/>
      </c>
      <c r="N62" s="9">
        <f>IF(OR('Factures'!$A62="",'Factures'!$C62=""),"",IF('Factures'!$L62&lt;&gt;"",0,MAX(0,TODAY()-'Factures'!$C62)))</f>
        <v/>
      </c>
      <c r="O62" s="2" t="n"/>
      <c r="P62" s="4" t="n"/>
    </row>
    <row r="63">
      <c r="A63" s="2" t="n"/>
      <c r="B63" s="3" t="n"/>
      <c r="C63" s="3" t="n"/>
      <c r="D63" s="4" t="n"/>
      <c r="E63" s="5">
        <f>IF('Factures'!$D63="","",IFERROR(VLOOKUP('Factures'!$D63,'Clients'!$A$2:$H$101,2,FALSE),""))</f>
        <v/>
      </c>
      <c r="F63" s="5">
        <f>IF('Factures'!$D63="","",IFERROR(VLOOKUP('Factures'!$D63,'Clients'!$A$2:$H$101,3,FALSE),""))</f>
        <v/>
      </c>
      <c r="G63" s="4" t="n"/>
      <c r="H63" s="6" t="n"/>
      <c r="I63" s="7" t="n"/>
      <c r="J63" s="8">
        <f>IF(OR('Factures'!$H63="",'Factures'!$I63=""),"",'Factures'!$H63*'Factures'!$I63)</f>
        <v/>
      </c>
      <c r="K63" s="8">
        <f>IF(OR('Factures'!$H63="",'Factures'!$J63=""),"",'Factures'!$H63+'Factures'!$J63)</f>
        <v/>
      </c>
      <c r="L63" s="3" t="n"/>
      <c r="M63" s="5">
        <f>IF(OR('Factures'!$A63="",'Factures'!$C63=""),"",IF('Factures'!$L63&lt;&gt;"","Réglée",IF(TODAY()&gt;'Factures'!$C63,"En retard","À relancer")))</f>
        <v/>
      </c>
      <c r="N63" s="9">
        <f>IF(OR('Factures'!$A63="",'Factures'!$C63=""),"",IF('Factures'!$L63&lt;&gt;"",0,MAX(0,TODAY()-'Factures'!$C63)))</f>
        <v/>
      </c>
      <c r="O63" s="2" t="n"/>
      <c r="P63" s="4" t="n"/>
    </row>
    <row r="64">
      <c r="A64" s="2" t="n"/>
      <c r="B64" s="3" t="n"/>
      <c r="C64" s="3" t="n"/>
      <c r="D64" s="4" t="n"/>
      <c r="E64" s="5">
        <f>IF('Factures'!$D64="","",IFERROR(VLOOKUP('Factures'!$D64,'Clients'!$A$2:$H$101,2,FALSE),""))</f>
        <v/>
      </c>
      <c r="F64" s="5">
        <f>IF('Factures'!$D64="","",IFERROR(VLOOKUP('Factures'!$D64,'Clients'!$A$2:$H$101,3,FALSE),""))</f>
        <v/>
      </c>
      <c r="G64" s="4" t="n"/>
      <c r="H64" s="6" t="n"/>
      <c r="I64" s="7" t="n"/>
      <c r="J64" s="8">
        <f>IF(OR('Factures'!$H64="",'Factures'!$I64=""),"",'Factures'!$H64*'Factures'!$I64)</f>
        <v/>
      </c>
      <c r="K64" s="8">
        <f>IF(OR('Factures'!$H64="",'Factures'!$J64=""),"",'Factures'!$H64+'Factures'!$J64)</f>
        <v/>
      </c>
      <c r="L64" s="3" t="n"/>
      <c r="M64" s="5">
        <f>IF(OR('Factures'!$A64="",'Factures'!$C64=""),"",IF('Factures'!$L64&lt;&gt;"","Réglée",IF(TODAY()&gt;'Factures'!$C64,"En retard","À relancer")))</f>
        <v/>
      </c>
      <c r="N64" s="9">
        <f>IF(OR('Factures'!$A64="",'Factures'!$C64=""),"",IF('Factures'!$L64&lt;&gt;"",0,MAX(0,TODAY()-'Factures'!$C64)))</f>
        <v/>
      </c>
      <c r="O64" s="2" t="n"/>
      <c r="P64" s="4" t="n"/>
    </row>
    <row r="65">
      <c r="A65" s="2" t="n"/>
      <c r="B65" s="3" t="n"/>
      <c r="C65" s="3" t="n"/>
      <c r="D65" s="4" t="n"/>
      <c r="E65" s="5">
        <f>IF('Factures'!$D65="","",IFERROR(VLOOKUP('Factures'!$D65,'Clients'!$A$2:$H$101,2,FALSE),""))</f>
        <v/>
      </c>
      <c r="F65" s="5">
        <f>IF('Factures'!$D65="","",IFERROR(VLOOKUP('Factures'!$D65,'Clients'!$A$2:$H$101,3,FALSE),""))</f>
        <v/>
      </c>
      <c r="G65" s="4" t="n"/>
      <c r="H65" s="6" t="n"/>
      <c r="I65" s="7" t="n"/>
      <c r="J65" s="8">
        <f>IF(OR('Factures'!$H65="",'Factures'!$I65=""),"",'Factures'!$H65*'Factures'!$I65)</f>
        <v/>
      </c>
      <c r="K65" s="8">
        <f>IF(OR('Factures'!$H65="",'Factures'!$J65=""),"",'Factures'!$H65+'Factures'!$J65)</f>
        <v/>
      </c>
      <c r="L65" s="3" t="n"/>
      <c r="M65" s="5">
        <f>IF(OR('Factures'!$A65="",'Factures'!$C65=""),"",IF('Factures'!$L65&lt;&gt;"","Réglée",IF(TODAY()&gt;'Factures'!$C65,"En retard","À relancer")))</f>
        <v/>
      </c>
      <c r="N65" s="9">
        <f>IF(OR('Factures'!$A65="",'Factures'!$C65=""),"",IF('Factures'!$L65&lt;&gt;"",0,MAX(0,TODAY()-'Factures'!$C65)))</f>
        <v/>
      </c>
      <c r="O65" s="2" t="n"/>
      <c r="P65" s="4" t="n"/>
    </row>
    <row r="66">
      <c r="A66" s="2" t="n"/>
      <c r="B66" s="3" t="n"/>
      <c r="C66" s="3" t="n"/>
      <c r="D66" s="4" t="n"/>
      <c r="E66" s="5">
        <f>IF('Factures'!$D66="","",IFERROR(VLOOKUP('Factures'!$D66,'Clients'!$A$2:$H$101,2,FALSE),""))</f>
        <v/>
      </c>
      <c r="F66" s="5">
        <f>IF('Factures'!$D66="","",IFERROR(VLOOKUP('Factures'!$D66,'Clients'!$A$2:$H$101,3,FALSE),""))</f>
        <v/>
      </c>
      <c r="G66" s="4" t="n"/>
      <c r="H66" s="6" t="n"/>
      <c r="I66" s="7" t="n"/>
      <c r="J66" s="8">
        <f>IF(OR('Factures'!$H66="",'Factures'!$I66=""),"",'Factures'!$H66*'Factures'!$I66)</f>
        <v/>
      </c>
      <c r="K66" s="8">
        <f>IF(OR('Factures'!$H66="",'Factures'!$J66=""),"",'Factures'!$H66+'Factures'!$J66)</f>
        <v/>
      </c>
      <c r="L66" s="3" t="n"/>
      <c r="M66" s="5">
        <f>IF(OR('Factures'!$A66="",'Factures'!$C66=""),"",IF('Factures'!$L66&lt;&gt;"","Réglée",IF(TODAY()&gt;'Factures'!$C66,"En retard","À relancer")))</f>
        <v/>
      </c>
      <c r="N66" s="9">
        <f>IF(OR('Factures'!$A66="",'Factures'!$C66=""),"",IF('Factures'!$L66&lt;&gt;"",0,MAX(0,TODAY()-'Factures'!$C66)))</f>
        <v/>
      </c>
      <c r="O66" s="2" t="n"/>
      <c r="P66" s="4" t="n"/>
    </row>
    <row r="67">
      <c r="A67" s="2" t="n"/>
      <c r="B67" s="3" t="n"/>
      <c r="C67" s="3" t="n"/>
      <c r="D67" s="4" t="n"/>
      <c r="E67" s="5">
        <f>IF('Factures'!$D67="","",IFERROR(VLOOKUP('Factures'!$D67,'Clients'!$A$2:$H$101,2,FALSE),""))</f>
        <v/>
      </c>
      <c r="F67" s="5">
        <f>IF('Factures'!$D67="","",IFERROR(VLOOKUP('Factures'!$D67,'Clients'!$A$2:$H$101,3,FALSE),""))</f>
        <v/>
      </c>
      <c r="G67" s="4" t="n"/>
      <c r="H67" s="6" t="n"/>
      <c r="I67" s="7" t="n"/>
      <c r="J67" s="8">
        <f>IF(OR('Factures'!$H67="",'Factures'!$I67=""),"",'Factures'!$H67*'Factures'!$I67)</f>
        <v/>
      </c>
      <c r="K67" s="8">
        <f>IF(OR('Factures'!$H67="",'Factures'!$J67=""),"",'Factures'!$H67+'Factures'!$J67)</f>
        <v/>
      </c>
      <c r="L67" s="3" t="n"/>
      <c r="M67" s="5">
        <f>IF(OR('Factures'!$A67="",'Factures'!$C67=""),"",IF('Factures'!$L67&lt;&gt;"","Réglée",IF(TODAY()&gt;'Factures'!$C67,"En retard","À relancer")))</f>
        <v/>
      </c>
      <c r="N67" s="9">
        <f>IF(OR('Factures'!$A67="",'Factures'!$C67=""),"",IF('Factures'!$L67&lt;&gt;"",0,MAX(0,TODAY()-'Factures'!$C67)))</f>
        <v/>
      </c>
      <c r="O67" s="2" t="n"/>
      <c r="P67" s="4" t="n"/>
    </row>
    <row r="68">
      <c r="A68" s="2" t="n"/>
      <c r="B68" s="3" t="n"/>
      <c r="C68" s="3" t="n"/>
      <c r="D68" s="4" t="n"/>
      <c r="E68" s="5">
        <f>IF('Factures'!$D68="","",IFERROR(VLOOKUP('Factures'!$D68,'Clients'!$A$2:$H$101,2,FALSE),""))</f>
        <v/>
      </c>
      <c r="F68" s="5">
        <f>IF('Factures'!$D68="","",IFERROR(VLOOKUP('Factures'!$D68,'Clients'!$A$2:$H$101,3,FALSE),""))</f>
        <v/>
      </c>
      <c r="G68" s="4" t="n"/>
      <c r="H68" s="6" t="n"/>
      <c r="I68" s="7" t="n"/>
      <c r="J68" s="8">
        <f>IF(OR('Factures'!$H68="",'Factures'!$I68=""),"",'Factures'!$H68*'Factures'!$I68)</f>
        <v/>
      </c>
      <c r="K68" s="8">
        <f>IF(OR('Factures'!$H68="",'Factures'!$J68=""),"",'Factures'!$H68+'Factures'!$J68)</f>
        <v/>
      </c>
      <c r="L68" s="3" t="n"/>
      <c r="M68" s="5">
        <f>IF(OR('Factures'!$A68="",'Factures'!$C68=""),"",IF('Factures'!$L68&lt;&gt;"","Réglée",IF(TODAY()&gt;'Factures'!$C68,"En retard","À relancer")))</f>
        <v/>
      </c>
      <c r="N68" s="9">
        <f>IF(OR('Factures'!$A68="",'Factures'!$C68=""),"",IF('Factures'!$L68&lt;&gt;"",0,MAX(0,TODAY()-'Factures'!$C68)))</f>
        <v/>
      </c>
      <c r="O68" s="2" t="n"/>
      <c r="P68" s="4" t="n"/>
    </row>
    <row r="69">
      <c r="A69" s="2" t="n"/>
      <c r="B69" s="3" t="n"/>
      <c r="C69" s="3" t="n"/>
      <c r="D69" s="4" t="n"/>
      <c r="E69" s="5">
        <f>IF('Factures'!$D69="","",IFERROR(VLOOKUP('Factures'!$D69,'Clients'!$A$2:$H$101,2,FALSE),""))</f>
        <v/>
      </c>
      <c r="F69" s="5">
        <f>IF('Factures'!$D69="","",IFERROR(VLOOKUP('Factures'!$D69,'Clients'!$A$2:$H$101,3,FALSE),""))</f>
        <v/>
      </c>
      <c r="G69" s="4" t="n"/>
      <c r="H69" s="6" t="n"/>
      <c r="I69" s="7" t="n"/>
      <c r="J69" s="8">
        <f>IF(OR('Factures'!$H69="",'Factures'!$I69=""),"",'Factures'!$H69*'Factures'!$I69)</f>
        <v/>
      </c>
      <c r="K69" s="8">
        <f>IF(OR('Factures'!$H69="",'Factures'!$J69=""),"",'Factures'!$H69+'Factures'!$J69)</f>
        <v/>
      </c>
      <c r="L69" s="3" t="n"/>
      <c r="M69" s="5">
        <f>IF(OR('Factures'!$A69="",'Factures'!$C69=""),"",IF('Factures'!$L69&lt;&gt;"","Réglée",IF(TODAY()&gt;'Factures'!$C69,"En retard","À relancer")))</f>
        <v/>
      </c>
      <c r="N69" s="9">
        <f>IF(OR('Factures'!$A69="",'Factures'!$C69=""),"",IF('Factures'!$L69&lt;&gt;"",0,MAX(0,TODAY()-'Factures'!$C69)))</f>
        <v/>
      </c>
      <c r="O69" s="2" t="n"/>
      <c r="P69" s="4" t="n"/>
    </row>
    <row r="70">
      <c r="A70" s="2" t="n"/>
      <c r="B70" s="3" t="n"/>
      <c r="C70" s="3" t="n"/>
      <c r="D70" s="4" t="n"/>
      <c r="E70" s="5">
        <f>IF('Factures'!$D70="","",IFERROR(VLOOKUP('Factures'!$D70,'Clients'!$A$2:$H$101,2,FALSE),""))</f>
        <v/>
      </c>
      <c r="F70" s="5">
        <f>IF('Factures'!$D70="","",IFERROR(VLOOKUP('Factures'!$D70,'Clients'!$A$2:$H$101,3,FALSE),""))</f>
        <v/>
      </c>
      <c r="G70" s="4" t="n"/>
      <c r="H70" s="6" t="n"/>
      <c r="I70" s="7" t="n"/>
      <c r="J70" s="8">
        <f>IF(OR('Factures'!$H70="",'Factures'!$I70=""),"",'Factures'!$H70*'Factures'!$I70)</f>
        <v/>
      </c>
      <c r="K70" s="8">
        <f>IF(OR('Factures'!$H70="",'Factures'!$J70=""),"",'Factures'!$H70+'Factures'!$J70)</f>
        <v/>
      </c>
      <c r="L70" s="3" t="n"/>
      <c r="M70" s="5">
        <f>IF(OR('Factures'!$A70="",'Factures'!$C70=""),"",IF('Factures'!$L70&lt;&gt;"","Réglée",IF(TODAY()&gt;'Factures'!$C70,"En retard","À relancer")))</f>
        <v/>
      </c>
      <c r="N70" s="9">
        <f>IF(OR('Factures'!$A70="",'Factures'!$C70=""),"",IF('Factures'!$L70&lt;&gt;"",0,MAX(0,TODAY()-'Factures'!$C70)))</f>
        <v/>
      </c>
      <c r="O70" s="2" t="n"/>
      <c r="P70" s="4" t="n"/>
    </row>
    <row r="71">
      <c r="A71" s="2" t="n"/>
      <c r="B71" s="3" t="n"/>
      <c r="C71" s="3" t="n"/>
      <c r="D71" s="4" t="n"/>
      <c r="E71" s="5">
        <f>IF('Factures'!$D71="","",IFERROR(VLOOKUP('Factures'!$D71,'Clients'!$A$2:$H$101,2,FALSE),""))</f>
        <v/>
      </c>
      <c r="F71" s="5">
        <f>IF('Factures'!$D71="","",IFERROR(VLOOKUP('Factures'!$D71,'Clients'!$A$2:$H$101,3,FALSE),""))</f>
        <v/>
      </c>
      <c r="G71" s="4" t="n"/>
      <c r="H71" s="6" t="n"/>
      <c r="I71" s="7" t="n"/>
      <c r="J71" s="8">
        <f>IF(OR('Factures'!$H71="",'Factures'!$I71=""),"",'Factures'!$H71*'Factures'!$I71)</f>
        <v/>
      </c>
      <c r="K71" s="8">
        <f>IF(OR('Factures'!$H71="",'Factures'!$J71=""),"",'Factures'!$H71+'Factures'!$J71)</f>
        <v/>
      </c>
      <c r="L71" s="3" t="n"/>
      <c r="M71" s="5">
        <f>IF(OR('Factures'!$A71="",'Factures'!$C71=""),"",IF('Factures'!$L71&lt;&gt;"","Réglée",IF(TODAY()&gt;'Factures'!$C71,"En retard","À relancer")))</f>
        <v/>
      </c>
      <c r="N71" s="9">
        <f>IF(OR('Factures'!$A71="",'Factures'!$C71=""),"",IF('Factures'!$L71&lt;&gt;"",0,MAX(0,TODAY()-'Factures'!$C71)))</f>
        <v/>
      </c>
      <c r="O71" s="2" t="n"/>
      <c r="P71" s="4" t="n"/>
    </row>
    <row r="72">
      <c r="A72" s="2" t="n"/>
      <c r="B72" s="3" t="n"/>
      <c r="C72" s="3" t="n"/>
      <c r="D72" s="4" t="n"/>
      <c r="E72" s="5">
        <f>IF('Factures'!$D72="","",IFERROR(VLOOKUP('Factures'!$D72,'Clients'!$A$2:$H$101,2,FALSE),""))</f>
        <v/>
      </c>
      <c r="F72" s="5">
        <f>IF('Factures'!$D72="","",IFERROR(VLOOKUP('Factures'!$D72,'Clients'!$A$2:$H$101,3,FALSE),""))</f>
        <v/>
      </c>
      <c r="G72" s="4" t="n"/>
      <c r="H72" s="6" t="n"/>
      <c r="I72" s="7" t="n"/>
      <c r="J72" s="8">
        <f>IF(OR('Factures'!$H72="",'Factures'!$I72=""),"",'Factures'!$H72*'Factures'!$I72)</f>
        <v/>
      </c>
      <c r="K72" s="8">
        <f>IF(OR('Factures'!$H72="",'Factures'!$J72=""),"",'Factures'!$H72+'Factures'!$J72)</f>
        <v/>
      </c>
      <c r="L72" s="3" t="n"/>
      <c r="M72" s="5">
        <f>IF(OR('Factures'!$A72="",'Factures'!$C72=""),"",IF('Factures'!$L72&lt;&gt;"","Réglée",IF(TODAY()&gt;'Factures'!$C72,"En retard","À relancer")))</f>
        <v/>
      </c>
      <c r="N72" s="9">
        <f>IF(OR('Factures'!$A72="",'Factures'!$C72=""),"",IF('Factures'!$L72&lt;&gt;"",0,MAX(0,TODAY()-'Factures'!$C72)))</f>
        <v/>
      </c>
      <c r="O72" s="2" t="n"/>
      <c r="P72" s="4" t="n"/>
    </row>
    <row r="73">
      <c r="A73" s="2" t="n"/>
      <c r="B73" s="3" t="n"/>
      <c r="C73" s="3" t="n"/>
      <c r="D73" s="4" t="n"/>
      <c r="E73" s="5">
        <f>IF('Factures'!$D73="","",IFERROR(VLOOKUP('Factures'!$D73,'Clients'!$A$2:$H$101,2,FALSE),""))</f>
        <v/>
      </c>
      <c r="F73" s="5">
        <f>IF('Factures'!$D73="","",IFERROR(VLOOKUP('Factures'!$D73,'Clients'!$A$2:$H$101,3,FALSE),""))</f>
        <v/>
      </c>
      <c r="G73" s="4" t="n"/>
      <c r="H73" s="6" t="n"/>
      <c r="I73" s="7" t="n"/>
      <c r="J73" s="8">
        <f>IF(OR('Factures'!$H73="",'Factures'!$I73=""),"",'Factures'!$H73*'Factures'!$I73)</f>
        <v/>
      </c>
      <c r="K73" s="8">
        <f>IF(OR('Factures'!$H73="",'Factures'!$J73=""),"",'Factures'!$H73+'Factures'!$J73)</f>
        <v/>
      </c>
      <c r="L73" s="3" t="n"/>
      <c r="M73" s="5">
        <f>IF(OR('Factures'!$A73="",'Factures'!$C73=""),"",IF('Factures'!$L73&lt;&gt;"","Réglée",IF(TODAY()&gt;'Factures'!$C73,"En retard","À relancer")))</f>
        <v/>
      </c>
      <c r="N73" s="9">
        <f>IF(OR('Factures'!$A73="",'Factures'!$C73=""),"",IF('Factures'!$L73&lt;&gt;"",0,MAX(0,TODAY()-'Factures'!$C73)))</f>
        <v/>
      </c>
      <c r="O73" s="2" t="n"/>
      <c r="P73" s="4" t="n"/>
    </row>
    <row r="74">
      <c r="A74" s="2" t="n"/>
      <c r="B74" s="3" t="n"/>
      <c r="C74" s="3" t="n"/>
      <c r="D74" s="4" t="n"/>
      <c r="E74" s="5">
        <f>IF('Factures'!$D74="","",IFERROR(VLOOKUP('Factures'!$D74,'Clients'!$A$2:$H$101,2,FALSE),""))</f>
        <v/>
      </c>
      <c r="F74" s="5">
        <f>IF('Factures'!$D74="","",IFERROR(VLOOKUP('Factures'!$D74,'Clients'!$A$2:$H$101,3,FALSE),""))</f>
        <v/>
      </c>
      <c r="G74" s="4" t="n"/>
      <c r="H74" s="6" t="n"/>
      <c r="I74" s="7" t="n"/>
      <c r="J74" s="8">
        <f>IF(OR('Factures'!$H74="",'Factures'!$I74=""),"",'Factures'!$H74*'Factures'!$I74)</f>
        <v/>
      </c>
      <c r="K74" s="8">
        <f>IF(OR('Factures'!$H74="",'Factures'!$J74=""),"",'Factures'!$H74+'Factures'!$J74)</f>
        <v/>
      </c>
      <c r="L74" s="3" t="n"/>
      <c r="M74" s="5">
        <f>IF(OR('Factures'!$A74="",'Factures'!$C74=""),"",IF('Factures'!$L74&lt;&gt;"","Réglée",IF(TODAY()&gt;'Factures'!$C74,"En retard","À relancer")))</f>
        <v/>
      </c>
      <c r="N74" s="9">
        <f>IF(OR('Factures'!$A74="",'Factures'!$C74=""),"",IF('Factures'!$L74&lt;&gt;"",0,MAX(0,TODAY()-'Factures'!$C74)))</f>
        <v/>
      </c>
      <c r="O74" s="2" t="n"/>
      <c r="P74" s="4" t="n"/>
    </row>
    <row r="75">
      <c r="A75" s="2" t="n"/>
      <c r="B75" s="3" t="n"/>
      <c r="C75" s="3" t="n"/>
      <c r="D75" s="4" t="n"/>
      <c r="E75" s="5">
        <f>IF('Factures'!$D75="","",IFERROR(VLOOKUP('Factures'!$D75,'Clients'!$A$2:$H$101,2,FALSE),""))</f>
        <v/>
      </c>
      <c r="F75" s="5">
        <f>IF('Factures'!$D75="","",IFERROR(VLOOKUP('Factures'!$D75,'Clients'!$A$2:$H$101,3,FALSE),""))</f>
        <v/>
      </c>
      <c r="G75" s="4" t="n"/>
      <c r="H75" s="6" t="n"/>
      <c r="I75" s="7" t="n"/>
      <c r="J75" s="8">
        <f>IF(OR('Factures'!$H75="",'Factures'!$I75=""),"",'Factures'!$H75*'Factures'!$I75)</f>
        <v/>
      </c>
      <c r="K75" s="8">
        <f>IF(OR('Factures'!$H75="",'Factures'!$J75=""),"",'Factures'!$H75+'Factures'!$J75)</f>
        <v/>
      </c>
      <c r="L75" s="3" t="n"/>
      <c r="M75" s="5">
        <f>IF(OR('Factures'!$A75="",'Factures'!$C75=""),"",IF('Factures'!$L75&lt;&gt;"","Réglée",IF(TODAY()&gt;'Factures'!$C75,"En retard","À relancer")))</f>
        <v/>
      </c>
      <c r="N75" s="9">
        <f>IF(OR('Factures'!$A75="",'Factures'!$C75=""),"",IF('Factures'!$L75&lt;&gt;"",0,MAX(0,TODAY()-'Factures'!$C75)))</f>
        <v/>
      </c>
      <c r="O75" s="2" t="n"/>
      <c r="P75" s="4" t="n"/>
    </row>
    <row r="76">
      <c r="A76" s="2" t="n"/>
      <c r="B76" s="3" t="n"/>
      <c r="C76" s="3" t="n"/>
      <c r="D76" s="4" t="n"/>
      <c r="E76" s="5">
        <f>IF('Factures'!$D76="","",IFERROR(VLOOKUP('Factures'!$D76,'Clients'!$A$2:$H$101,2,FALSE),""))</f>
        <v/>
      </c>
      <c r="F76" s="5">
        <f>IF('Factures'!$D76="","",IFERROR(VLOOKUP('Factures'!$D76,'Clients'!$A$2:$H$101,3,FALSE),""))</f>
        <v/>
      </c>
      <c r="G76" s="4" t="n"/>
      <c r="H76" s="6" t="n"/>
      <c r="I76" s="7" t="n"/>
      <c r="J76" s="8">
        <f>IF(OR('Factures'!$H76="",'Factures'!$I76=""),"",'Factures'!$H76*'Factures'!$I76)</f>
        <v/>
      </c>
      <c r="K76" s="8">
        <f>IF(OR('Factures'!$H76="",'Factures'!$J76=""),"",'Factures'!$H76+'Factures'!$J76)</f>
        <v/>
      </c>
      <c r="L76" s="3" t="n"/>
      <c r="M76" s="5">
        <f>IF(OR('Factures'!$A76="",'Factures'!$C76=""),"",IF('Factures'!$L76&lt;&gt;"","Réglée",IF(TODAY()&gt;'Factures'!$C76,"En retard","À relancer")))</f>
        <v/>
      </c>
      <c r="N76" s="9">
        <f>IF(OR('Factures'!$A76="",'Factures'!$C76=""),"",IF('Factures'!$L76&lt;&gt;"",0,MAX(0,TODAY()-'Factures'!$C76)))</f>
        <v/>
      </c>
      <c r="O76" s="2" t="n"/>
      <c r="P76" s="4" t="n"/>
    </row>
    <row r="77">
      <c r="A77" s="2" t="n"/>
      <c r="B77" s="3" t="n"/>
      <c r="C77" s="3" t="n"/>
      <c r="D77" s="4" t="n"/>
      <c r="E77" s="5">
        <f>IF('Factures'!$D77="","",IFERROR(VLOOKUP('Factures'!$D77,'Clients'!$A$2:$H$101,2,FALSE),""))</f>
        <v/>
      </c>
      <c r="F77" s="5">
        <f>IF('Factures'!$D77="","",IFERROR(VLOOKUP('Factures'!$D77,'Clients'!$A$2:$H$101,3,FALSE),""))</f>
        <v/>
      </c>
      <c r="G77" s="4" t="n"/>
      <c r="H77" s="6" t="n"/>
      <c r="I77" s="7" t="n"/>
      <c r="J77" s="8">
        <f>IF(OR('Factures'!$H77="",'Factures'!$I77=""),"",'Factures'!$H77*'Factures'!$I77)</f>
        <v/>
      </c>
      <c r="K77" s="8">
        <f>IF(OR('Factures'!$H77="",'Factures'!$J77=""),"",'Factures'!$H77+'Factures'!$J77)</f>
        <v/>
      </c>
      <c r="L77" s="3" t="n"/>
      <c r="M77" s="5">
        <f>IF(OR('Factures'!$A77="",'Factures'!$C77=""),"",IF('Factures'!$L77&lt;&gt;"","Réglée",IF(TODAY()&gt;'Factures'!$C77,"En retard","À relancer")))</f>
        <v/>
      </c>
      <c r="N77" s="9">
        <f>IF(OR('Factures'!$A77="",'Factures'!$C77=""),"",IF('Factures'!$L77&lt;&gt;"",0,MAX(0,TODAY()-'Factures'!$C77)))</f>
        <v/>
      </c>
      <c r="O77" s="2" t="n"/>
      <c r="P77" s="4" t="n"/>
    </row>
    <row r="78">
      <c r="A78" s="2" t="n"/>
      <c r="B78" s="3" t="n"/>
      <c r="C78" s="3" t="n"/>
      <c r="D78" s="4" t="n"/>
      <c r="E78" s="5">
        <f>IF('Factures'!$D78="","",IFERROR(VLOOKUP('Factures'!$D78,'Clients'!$A$2:$H$101,2,FALSE),""))</f>
        <v/>
      </c>
      <c r="F78" s="5">
        <f>IF('Factures'!$D78="","",IFERROR(VLOOKUP('Factures'!$D78,'Clients'!$A$2:$H$101,3,FALSE),""))</f>
        <v/>
      </c>
      <c r="G78" s="4" t="n"/>
      <c r="H78" s="6" t="n"/>
      <c r="I78" s="7" t="n"/>
      <c r="J78" s="8">
        <f>IF(OR('Factures'!$H78="",'Factures'!$I78=""),"",'Factures'!$H78*'Factures'!$I78)</f>
        <v/>
      </c>
      <c r="K78" s="8">
        <f>IF(OR('Factures'!$H78="",'Factures'!$J78=""),"",'Factures'!$H78+'Factures'!$J78)</f>
        <v/>
      </c>
      <c r="L78" s="3" t="n"/>
      <c r="M78" s="5">
        <f>IF(OR('Factures'!$A78="",'Factures'!$C78=""),"",IF('Factures'!$L78&lt;&gt;"","Réglée",IF(TODAY()&gt;'Factures'!$C78,"En retard","À relancer")))</f>
        <v/>
      </c>
      <c r="N78" s="9">
        <f>IF(OR('Factures'!$A78="",'Factures'!$C78=""),"",IF('Factures'!$L78&lt;&gt;"",0,MAX(0,TODAY()-'Factures'!$C78)))</f>
        <v/>
      </c>
      <c r="O78" s="2" t="n"/>
      <c r="P78" s="4" t="n"/>
    </row>
    <row r="79">
      <c r="A79" s="2" t="n"/>
      <c r="B79" s="3" t="n"/>
      <c r="C79" s="3" t="n"/>
      <c r="D79" s="4" t="n"/>
      <c r="E79" s="5">
        <f>IF('Factures'!$D79="","",IFERROR(VLOOKUP('Factures'!$D79,'Clients'!$A$2:$H$101,2,FALSE),""))</f>
        <v/>
      </c>
      <c r="F79" s="5">
        <f>IF('Factures'!$D79="","",IFERROR(VLOOKUP('Factures'!$D79,'Clients'!$A$2:$H$101,3,FALSE),""))</f>
        <v/>
      </c>
      <c r="G79" s="4" t="n"/>
      <c r="H79" s="6" t="n"/>
      <c r="I79" s="7" t="n"/>
      <c r="J79" s="8">
        <f>IF(OR('Factures'!$H79="",'Factures'!$I79=""),"",'Factures'!$H79*'Factures'!$I79)</f>
        <v/>
      </c>
      <c r="K79" s="8">
        <f>IF(OR('Factures'!$H79="",'Factures'!$J79=""),"",'Factures'!$H79+'Factures'!$J79)</f>
        <v/>
      </c>
      <c r="L79" s="3" t="n"/>
      <c r="M79" s="5">
        <f>IF(OR('Factures'!$A79="",'Factures'!$C79=""),"",IF('Factures'!$L79&lt;&gt;"","Réglée",IF(TODAY()&gt;'Factures'!$C79,"En retard","À relancer")))</f>
        <v/>
      </c>
      <c r="N79" s="9">
        <f>IF(OR('Factures'!$A79="",'Factures'!$C79=""),"",IF('Factures'!$L79&lt;&gt;"",0,MAX(0,TODAY()-'Factures'!$C79)))</f>
        <v/>
      </c>
      <c r="O79" s="2" t="n"/>
      <c r="P79" s="4" t="n"/>
    </row>
    <row r="80">
      <c r="A80" s="2" t="n"/>
      <c r="B80" s="3" t="n"/>
      <c r="C80" s="3" t="n"/>
      <c r="D80" s="4" t="n"/>
      <c r="E80" s="5">
        <f>IF('Factures'!$D80="","",IFERROR(VLOOKUP('Factures'!$D80,'Clients'!$A$2:$H$101,2,FALSE),""))</f>
        <v/>
      </c>
      <c r="F80" s="5">
        <f>IF('Factures'!$D80="","",IFERROR(VLOOKUP('Factures'!$D80,'Clients'!$A$2:$H$101,3,FALSE),""))</f>
        <v/>
      </c>
      <c r="G80" s="4" t="n"/>
      <c r="H80" s="6" t="n"/>
      <c r="I80" s="7" t="n"/>
      <c r="J80" s="8">
        <f>IF(OR('Factures'!$H80="",'Factures'!$I80=""),"",'Factures'!$H80*'Factures'!$I80)</f>
        <v/>
      </c>
      <c r="K80" s="8">
        <f>IF(OR('Factures'!$H80="",'Factures'!$J80=""),"",'Factures'!$H80+'Factures'!$J80)</f>
        <v/>
      </c>
      <c r="L80" s="3" t="n"/>
      <c r="M80" s="5">
        <f>IF(OR('Factures'!$A80="",'Factures'!$C80=""),"",IF('Factures'!$L80&lt;&gt;"","Réglée",IF(TODAY()&gt;'Factures'!$C80,"En retard","À relancer")))</f>
        <v/>
      </c>
      <c r="N80" s="9">
        <f>IF(OR('Factures'!$A80="",'Factures'!$C80=""),"",IF('Factures'!$L80&lt;&gt;"",0,MAX(0,TODAY()-'Factures'!$C80)))</f>
        <v/>
      </c>
      <c r="O80" s="2" t="n"/>
      <c r="P80" s="4" t="n"/>
    </row>
    <row r="81">
      <c r="A81" s="2" t="n"/>
      <c r="B81" s="3" t="n"/>
      <c r="C81" s="3" t="n"/>
      <c r="D81" s="4" t="n"/>
      <c r="E81" s="5">
        <f>IF('Factures'!$D81="","",IFERROR(VLOOKUP('Factures'!$D81,'Clients'!$A$2:$H$101,2,FALSE),""))</f>
        <v/>
      </c>
      <c r="F81" s="5">
        <f>IF('Factures'!$D81="","",IFERROR(VLOOKUP('Factures'!$D81,'Clients'!$A$2:$H$101,3,FALSE),""))</f>
        <v/>
      </c>
      <c r="G81" s="4" t="n"/>
      <c r="H81" s="6" t="n"/>
      <c r="I81" s="7" t="n"/>
      <c r="J81" s="8">
        <f>IF(OR('Factures'!$H81="",'Factures'!$I81=""),"",'Factures'!$H81*'Factures'!$I81)</f>
        <v/>
      </c>
      <c r="K81" s="8">
        <f>IF(OR('Factures'!$H81="",'Factures'!$J81=""),"",'Factures'!$H81+'Factures'!$J81)</f>
        <v/>
      </c>
      <c r="L81" s="3" t="n"/>
      <c r="M81" s="5">
        <f>IF(OR('Factures'!$A81="",'Factures'!$C81=""),"",IF('Factures'!$L81&lt;&gt;"","Réglée",IF(TODAY()&gt;'Factures'!$C81,"En retard","À relancer")))</f>
        <v/>
      </c>
      <c r="N81" s="9">
        <f>IF(OR('Factures'!$A81="",'Factures'!$C81=""),"",IF('Factures'!$L81&lt;&gt;"",0,MAX(0,TODAY()-'Factures'!$C81)))</f>
        <v/>
      </c>
      <c r="O81" s="2" t="n"/>
      <c r="P81" s="4" t="n"/>
    </row>
    <row r="82">
      <c r="A82" s="2" t="n"/>
      <c r="B82" s="3" t="n"/>
      <c r="C82" s="3" t="n"/>
      <c r="D82" s="4" t="n"/>
      <c r="E82" s="5">
        <f>IF('Factures'!$D82="","",IFERROR(VLOOKUP('Factures'!$D82,'Clients'!$A$2:$H$101,2,FALSE),""))</f>
        <v/>
      </c>
      <c r="F82" s="5">
        <f>IF('Factures'!$D82="","",IFERROR(VLOOKUP('Factures'!$D82,'Clients'!$A$2:$H$101,3,FALSE),""))</f>
        <v/>
      </c>
      <c r="G82" s="4" t="n"/>
      <c r="H82" s="6" t="n"/>
      <c r="I82" s="7" t="n"/>
      <c r="J82" s="8">
        <f>IF(OR('Factures'!$H82="",'Factures'!$I82=""),"",'Factures'!$H82*'Factures'!$I82)</f>
        <v/>
      </c>
      <c r="K82" s="8">
        <f>IF(OR('Factures'!$H82="",'Factures'!$J82=""),"",'Factures'!$H82+'Factures'!$J82)</f>
        <v/>
      </c>
      <c r="L82" s="3" t="n"/>
      <c r="M82" s="5">
        <f>IF(OR('Factures'!$A82="",'Factures'!$C82=""),"",IF('Factures'!$L82&lt;&gt;"","Réglée",IF(TODAY()&gt;'Factures'!$C82,"En retard","À relancer")))</f>
        <v/>
      </c>
      <c r="N82" s="9">
        <f>IF(OR('Factures'!$A82="",'Factures'!$C82=""),"",IF('Factures'!$L82&lt;&gt;"",0,MAX(0,TODAY()-'Factures'!$C82)))</f>
        <v/>
      </c>
      <c r="O82" s="2" t="n"/>
      <c r="P82" s="4" t="n"/>
    </row>
    <row r="83">
      <c r="A83" s="2" t="n"/>
      <c r="B83" s="3" t="n"/>
      <c r="C83" s="3" t="n"/>
      <c r="D83" s="4" t="n"/>
      <c r="E83" s="5">
        <f>IF('Factures'!$D83="","",IFERROR(VLOOKUP('Factures'!$D83,'Clients'!$A$2:$H$101,2,FALSE),""))</f>
        <v/>
      </c>
      <c r="F83" s="5">
        <f>IF('Factures'!$D83="","",IFERROR(VLOOKUP('Factures'!$D83,'Clients'!$A$2:$H$101,3,FALSE),""))</f>
        <v/>
      </c>
      <c r="G83" s="4" t="n"/>
      <c r="H83" s="6" t="n"/>
      <c r="I83" s="7" t="n"/>
      <c r="J83" s="8">
        <f>IF(OR('Factures'!$H83="",'Factures'!$I83=""),"",'Factures'!$H83*'Factures'!$I83)</f>
        <v/>
      </c>
      <c r="K83" s="8">
        <f>IF(OR('Factures'!$H83="",'Factures'!$J83=""),"",'Factures'!$H83+'Factures'!$J83)</f>
        <v/>
      </c>
      <c r="L83" s="3" t="n"/>
      <c r="M83" s="5">
        <f>IF(OR('Factures'!$A83="",'Factures'!$C83=""),"",IF('Factures'!$L83&lt;&gt;"","Réglée",IF(TODAY()&gt;'Factures'!$C83,"En retard","À relancer")))</f>
        <v/>
      </c>
      <c r="N83" s="9">
        <f>IF(OR('Factures'!$A83="",'Factures'!$C83=""),"",IF('Factures'!$L83&lt;&gt;"",0,MAX(0,TODAY()-'Factures'!$C83)))</f>
        <v/>
      </c>
      <c r="O83" s="2" t="n"/>
      <c r="P83" s="4" t="n"/>
    </row>
    <row r="84">
      <c r="A84" s="2" t="n"/>
      <c r="B84" s="3" t="n"/>
      <c r="C84" s="3" t="n"/>
      <c r="D84" s="4" t="n"/>
      <c r="E84" s="5">
        <f>IF('Factures'!$D84="","",IFERROR(VLOOKUP('Factures'!$D84,'Clients'!$A$2:$H$101,2,FALSE),""))</f>
        <v/>
      </c>
      <c r="F84" s="5">
        <f>IF('Factures'!$D84="","",IFERROR(VLOOKUP('Factures'!$D84,'Clients'!$A$2:$H$101,3,FALSE),""))</f>
        <v/>
      </c>
      <c r="G84" s="4" t="n"/>
      <c r="H84" s="6" t="n"/>
      <c r="I84" s="7" t="n"/>
      <c r="J84" s="8">
        <f>IF(OR('Factures'!$H84="",'Factures'!$I84=""),"",'Factures'!$H84*'Factures'!$I84)</f>
        <v/>
      </c>
      <c r="K84" s="8">
        <f>IF(OR('Factures'!$H84="",'Factures'!$J84=""),"",'Factures'!$H84+'Factures'!$J84)</f>
        <v/>
      </c>
      <c r="L84" s="3" t="n"/>
      <c r="M84" s="5">
        <f>IF(OR('Factures'!$A84="",'Factures'!$C84=""),"",IF('Factures'!$L84&lt;&gt;"","Réglée",IF(TODAY()&gt;'Factures'!$C84,"En retard","À relancer")))</f>
        <v/>
      </c>
      <c r="N84" s="9">
        <f>IF(OR('Factures'!$A84="",'Factures'!$C84=""),"",IF('Factures'!$L84&lt;&gt;"",0,MAX(0,TODAY()-'Factures'!$C84)))</f>
        <v/>
      </c>
      <c r="O84" s="2" t="n"/>
      <c r="P84" s="4" t="n"/>
    </row>
    <row r="85">
      <c r="A85" s="2" t="n"/>
      <c r="B85" s="3" t="n"/>
      <c r="C85" s="3" t="n"/>
      <c r="D85" s="4" t="n"/>
      <c r="E85" s="5">
        <f>IF('Factures'!$D85="","",IFERROR(VLOOKUP('Factures'!$D85,'Clients'!$A$2:$H$101,2,FALSE),""))</f>
        <v/>
      </c>
      <c r="F85" s="5">
        <f>IF('Factures'!$D85="","",IFERROR(VLOOKUP('Factures'!$D85,'Clients'!$A$2:$H$101,3,FALSE),""))</f>
        <v/>
      </c>
      <c r="G85" s="4" t="n"/>
      <c r="H85" s="6" t="n"/>
      <c r="I85" s="7" t="n"/>
      <c r="J85" s="8">
        <f>IF(OR('Factures'!$H85="",'Factures'!$I85=""),"",'Factures'!$H85*'Factures'!$I85)</f>
        <v/>
      </c>
      <c r="K85" s="8">
        <f>IF(OR('Factures'!$H85="",'Factures'!$J85=""),"",'Factures'!$H85+'Factures'!$J85)</f>
        <v/>
      </c>
      <c r="L85" s="3" t="n"/>
      <c r="M85" s="5">
        <f>IF(OR('Factures'!$A85="",'Factures'!$C85=""),"",IF('Factures'!$L85&lt;&gt;"","Réglée",IF(TODAY()&gt;'Factures'!$C85,"En retard","À relancer")))</f>
        <v/>
      </c>
      <c r="N85" s="9">
        <f>IF(OR('Factures'!$A85="",'Factures'!$C85=""),"",IF('Factures'!$L85&lt;&gt;"",0,MAX(0,TODAY()-'Factures'!$C85)))</f>
        <v/>
      </c>
      <c r="O85" s="2" t="n"/>
      <c r="P85" s="4" t="n"/>
    </row>
    <row r="86">
      <c r="A86" s="2" t="n"/>
      <c r="B86" s="3" t="n"/>
      <c r="C86" s="3" t="n"/>
      <c r="D86" s="4" t="n"/>
      <c r="E86" s="5">
        <f>IF('Factures'!$D86="","",IFERROR(VLOOKUP('Factures'!$D86,'Clients'!$A$2:$H$101,2,FALSE),""))</f>
        <v/>
      </c>
      <c r="F86" s="5">
        <f>IF('Factures'!$D86="","",IFERROR(VLOOKUP('Factures'!$D86,'Clients'!$A$2:$H$101,3,FALSE),""))</f>
        <v/>
      </c>
      <c r="G86" s="4" t="n"/>
      <c r="H86" s="6" t="n"/>
      <c r="I86" s="7" t="n"/>
      <c r="J86" s="8">
        <f>IF(OR('Factures'!$H86="",'Factures'!$I86=""),"",'Factures'!$H86*'Factures'!$I86)</f>
        <v/>
      </c>
      <c r="K86" s="8">
        <f>IF(OR('Factures'!$H86="",'Factures'!$J86=""),"",'Factures'!$H86+'Factures'!$J86)</f>
        <v/>
      </c>
      <c r="L86" s="3" t="n"/>
      <c r="M86" s="5">
        <f>IF(OR('Factures'!$A86="",'Factures'!$C86=""),"",IF('Factures'!$L86&lt;&gt;"","Réglée",IF(TODAY()&gt;'Factures'!$C86,"En retard","À relancer")))</f>
        <v/>
      </c>
      <c r="N86" s="9">
        <f>IF(OR('Factures'!$A86="",'Factures'!$C86=""),"",IF('Factures'!$L86&lt;&gt;"",0,MAX(0,TODAY()-'Factures'!$C86)))</f>
        <v/>
      </c>
      <c r="O86" s="2" t="n"/>
      <c r="P86" s="4" t="n"/>
    </row>
    <row r="87">
      <c r="A87" s="2" t="n"/>
      <c r="B87" s="3" t="n"/>
      <c r="C87" s="3" t="n"/>
      <c r="D87" s="4" t="n"/>
      <c r="E87" s="5">
        <f>IF('Factures'!$D87="","",IFERROR(VLOOKUP('Factures'!$D87,'Clients'!$A$2:$H$101,2,FALSE),""))</f>
        <v/>
      </c>
      <c r="F87" s="5">
        <f>IF('Factures'!$D87="","",IFERROR(VLOOKUP('Factures'!$D87,'Clients'!$A$2:$H$101,3,FALSE),""))</f>
        <v/>
      </c>
      <c r="G87" s="4" t="n"/>
      <c r="H87" s="6" t="n"/>
      <c r="I87" s="7" t="n"/>
      <c r="J87" s="8">
        <f>IF(OR('Factures'!$H87="",'Factures'!$I87=""),"",'Factures'!$H87*'Factures'!$I87)</f>
        <v/>
      </c>
      <c r="K87" s="8">
        <f>IF(OR('Factures'!$H87="",'Factures'!$J87=""),"",'Factures'!$H87+'Factures'!$J87)</f>
        <v/>
      </c>
      <c r="L87" s="3" t="n"/>
      <c r="M87" s="5">
        <f>IF(OR('Factures'!$A87="",'Factures'!$C87=""),"",IF('Factures'!$L87&lt;&gt;"","Réglée",IF(TODAY()&gt;'Factures'!$C87,"En retard","À relancer")))</f>
        <v/>
      </c>
      <c r="N87" s="9">
        <f>IF(OR('Factures'!$A87="",'Factures'!$C87=""),"",IF('Factures'!$L87&lt;&gt;"",0,MAX(0,TODAY()-'Factures'!$C87)))</f>
        <v/>
      </c>
      <c r="O87" s="2" t="n"/>
      <c r="P87" s="4" t="n"/>
    </row>
    <row r="88">
      <c r="A88" s="2" t="n"/>
      <c r="B88" s="3" t="n"/>
      <c r="C88" s="3" t="n"/>
      <c r="D88" s="4" t="n"/>
      <c r="E88" s="5">
        <f>IF('Factures'!$D88="","",IFERROR(VLOOKUP('Factures'!$D88,'Clients'!$A$2:$H$101,2,FALSE),""))</f>
        <v/>
      </c>
      <c r="F88" s="5">
        <f>IF('Factures'!$D88="","",IFERROR(VLOOKUP('Factures'!$D88,'Clients'!$A$2:$H$101,3,FALSE),""))</f>
        <v/>
      </c>
      <c r="G88" s="4" t="n"/>
      <c r="H88" s="6" t="n"/>
      <c r="I88" s="7" t="n"/>
      <c r="J88" s="8">
        <f>IF(OR('Factures'!$H88="",'Factures'!$I88=""),"",'Factures'!$H88*'Factures'!$I88)</f>
        <v/>
      </c>
      <c r="K88" s="8">
        <f>IF(OR('Factures'!$H88="",'Factures'!$J88=""),"",'Factures'!$H88+'Factures'!$J88)</f>
        <v/>
      </c>
      <c r="L88" s="3" t="n"/>
      <c r="M88" s="5">
        <f>IF(OR('Factures'!$A88="",'Factures'!$C88=""),"",IF('Factures'!$L88&lt;&gt;"","Réglée",IF(TODAY()&gt;'Factures'!$C88,"En retard","À relancer")))</f>
        <v/>
      </c>
      <c r="N88" s="9">
        <f>IF(OR('Factures'!$A88="",'Factures'!$C88=""),"",IF('Factures'!$L88&lt;&gt;"",0,MAX(0,TODAY()-'Factures'!$C88)))</f>
        <v/>
      </c>
      <c r="O88" s="2" t="n"/>
      <c r="P88" s="4" t="n"/>
    </row>
    <row r="89">
      <c r="A89" s="2" t="n"/>
      <c r="B89" s="3" t="n"/>
      <c r="C89" s="3" t="n"/>
      <c r="D89" s="4" t="n"/>
      <c r="E89" s="5">
        <f>IF('Factures'!$D89="","",IFERROR(VLOOKUP('Factures'!$D89,'Clients'!$A$2:$H$101,2,FALSE),""))</f>
        <v/>
      </c>
      <c r="F89" s="5">
        <f>IF('Factures'!$D89="","",IFERROR(VLOOKUP('Factures'!$D89,'Clients'!$A$2:$H$101,3,FALSE),""))</f>
        <v/>
      </c>
      <c r="G89" s="4" t="n"/>
      <c r="H89" s="6" t="n"/>
      <c r="I89" s="7" t="n"/>
      <c r="J89" s="8">
        <f>IF(OR('Factures'!$H89="",'Factures'!$I89=""),"",'Factures'!$H89*'Factures'!$I89)</f>
        <v/>
      </c>
      <c r="K89" s="8">
        <f>IF(OR('Factures'!$H89="",'Factures'!$J89=""),"",'Factures'!$H89+'Factures'!$J89)</f>
        <v/>
      </c>
      <c r="L89" s="3" t="n"/>
      <c r="M89" s="5">
        <f>IF(OR('Factures'!$A89="",'Factures'!$C89=""),"",IF('Factures'!$L89&lt;&gt;"","Réglée",IF(TODAY()&gt;'Factures'!$C89,"En retard","À relancer")))</f>
        <v/>
      </c>
      <c r="N89" s="9">
        <f>IF(OR('Factures'!$A89="",'Factures'!$C89=""),"",IF('Factures'!$L89&lt;&gt;"",0,MAX(0,TODAY()-'Factures'!$C89)))</f>
        <v/>
      </c>
      <c r="O89" s="2" t="n"/>
      <c r="P89" s="4" t="n"/>
    </row>
    <row r="90">
      <c r="A90" s="2" t="n"/>
      <c r="B90" s="3" t="n"/>
      <c r="C90" s="3" t="n"/>
      <c r="D90" s="4" t="n"/>
      <c r="E90" s="5">
        <f>IF('Factures'!$D90="","",IFERROR(VLOOKUP('Factures'!$D90,'Clients'!$A$2:$H$101,2,FALSE),""))</f>
        <v/>
      </c>
      <c r="F90" s="5">
        <f>IF('Factures'!$D90="","",IFERROR(VLOOKUP('Factures'!$D90,'Clients'!$A$2:$H$101,3,FALSE),""))</f>
        <v/>
      </c>
      <c r="G90" s="4" t="n"/>
      <c r="H90" s="6" t="n"/>
      <c r="I90" s="7" t="n"/>
      <c r="J90" s="8">
        <f>IF(OR('Factures'!$H90="",'Factures'!$I90=""),"",'Factures'!$H90*'Factures'!$I90)</f>
        <v/>
      </c>
      <c r="K90" s="8">
        <f>IF(OR('Factures'!$H90="",'Factures'!$J90=""),"",'Factures'!$H90+'Factures'!$J90)</f>
        <v/>
      </c>
      <c r="L90" s="3" t="n"/>
      <c r="M90" s="5">
        <f>IF(OR('Factures'!$A90="",'Factures'!$C90=""),"",IF('Factures'!$L90&lt;&gt;"","Réglée",IF(TODAY()&gt;'Factures'!$C90,"En retard","À relancer")))</f>
        <v/>
      </c>
      <c r="N90" s="9">
        <f>IF(OR('Factures'!$A90="",'Factures'!$C90=""),"",IF('Factures'!$L90&lt;&gt;"",0,MAX(0,TODAY()-'Factures'!$C90)))</f>
        <v/>
      </c>
      <c r="O90" s="2" t="n"/>
      <c r="P90" s="4" t="n"/>
    </row>
    <row r="91">
      <c r="A91" s="2" t="n"/>
      <c r="B91" s="3" t="n"/>
      <c r="C91" s="3" t="n"/>
      <c r="D91" s="4" t="n"/>
      <c r="E91" s="5">
        <f>IF('Factures'!$D91="","",IFERROR(VLOOKUP('Factures'!$D91,'Clients'!$A$2:$H$101,2,FALSE),""))</f>
        <v/>
      </c>
      <c r="F91" s="5">
        <f>IF('Factures'!$D91="","",IFERROR(VLOOKUP('Factures'!$D91,'Clients'!$A$2:$H$101,3,FALSE),""))</f>
        <v/>
      </c>
      <c r="G91" s="4" t="n"/>
      <c r="H91" s="6" t="n"/>
      <c r="I91" s="7" t="n"/>
      <c r="J91" s="8">
        <f>IF(OR('Factures'!$H91="",'Factures'!$I91=""),"",'Factures'!$H91*'Factures'!$I91)</f>
        <v/>
      </c>
      <c r="K91" s="8">
        <f>IF(OR('Factures'!$H91="",'Factures'!$J91=""),"",'Factures'!$H91+'Factures'!$J91)</f>
        <v/>
      </c>
      <c r="L91" s="3" t="n"/>
      <c r="M91" s="5">
        <f>IF(OR('Factures'!$A91="",'Factures'!$C91=""),"",IF('Factures'!$L91&lt;&gt;"","Réglée",IF(TODAY()&gt;'Factures'!$C91,"En retard","À relancer")))</f>
        <v/>
      </c>
      <c r="N91" s="9">
        <f>IF(OR('Factures'!$A91="",'Factures'!$C91=""),"",IF('Factures'!$L91&lt;&gt;"",0,MAX(0,TODAY()-'Factures'!$C91)))</f>
        <v/>
      </c>
      <c r="O91" s="2" t="n"/>
      <c r="P91" s="4" t="n"/>
    </row>
    <row r="92">
      <c r="A92" s="2" t="n"/>
      <c r="B92" s="3" t="n"/>
      <c r="C92" s="3" t="n"/>
      <c r="D92" s="4" t="n"/>
      <c r="E92" s="5">
        <f>IF('Factures'!$D92="","",IFERROR(VLOOKUP('Factures'!$D92,'Clients'!$A$2:$H$101,2,FALSE),""))</f>
        <v/>
      </c>
      <c r="F92" s="5">
        <f>IF('Factures'!$D92="","",IFERROR(VLOOKUP('Factures'!$D92,'Clients'!$A$2:$H$101,3,FALSE),""))</f>
        <v/>
      </c>
      <c r="G92" s="4" t="n"/>
      <c r="H92" s="6" t="n"/>
      <c r="I92" s="7" t="n"/>
      <c r="J92" s="8">
        <f>IF(OR('Factures'!$H92="",'Factures'!$I92=""),"",'Factures'!$H92*'Factures'!$I92)</f>
        <v/>
      </c>
      <c r="K92" s="8">
        <f>IF(OR('Factures'!$H92="",'Factures'!$J92=""),"",'Factures'!$H92+'Factures'!$J92)</f>
        <v/>
      </c>
      <c r="L92" s="3" t="n"/>
      <c r="M92" s="5">
        <f>IF(OR('Factures'!$A92="",'Factures'!$C92=""),"",IF('Factures'!$L92&lt;&gt;"","Réglée",IF(TODAY()&gt;'Factures'!$C92,"En retard","À relancer")))</f>
        <v/>
      </c>
      <c r="N92" s="9">
        <f>IF(OR('Factures'!$A92="",'Factures'!$C92=""),"",IF('Factures'!$L92&lt;&gt;"",0,MAX(0,TODAY()-'Factures'!$C92)))</f>
        <v/>
      </c>
      <c r="O92" s="2" t="n"/>
      <c r="P92" s="4" t="n"/>
    </row>
    <row r="93">
      <c r="A93" s="2" t="n"/>
      <c r="B93" s="3" t="n"/>
      <c r="C93" s="3" t="n"/>
      <c r="D93" s="4" t="n"/>
      <c r="E93" s="5">
        <f>IF('Factures'!$D93="","",IFERROR(VLOOKUP('Factures'!$D93,'Clients'!$A$2:$H$101,2,FALSE),""))</f>
        <v/>
      </c>
      <c r="F93" s="5">
        <f>IF('Factures'!$D93="","",IFERROR(VLOOKUP('Factures'!$D93,'Clients'!$A$2:$H$101,3,FALSE),""))</f>
        <v/>
      </c>
      <c r="G93" s="4" t="n"/>
      <c r="H93" s="6" t="n"/>
      <c r="I93" s="7" t="n"/>
      <c r="J93" s="8">
        <f>IF(OR('Factures'!$H93="",'Factures'!$I93=""),"",'Factures'!$H93*'Factures'!$I93)</f>
        <v/>
      </c>
      <c r="K93" s="8">
        <f>IF(OR('Factures'!$H93="",'Factures'!$J93=""),"",'Factures'!$H93+'Factures'!$J93)</f>
        <v/>
      </c>
      <c r="L93" s="3" t="n"/>
      <c r="M93" s="5">
        <f>IF(OR('Factures'!$A93="",'Factures'!$C93=""),"",IF('Factures'!$L93&lt;&gt;"","Réglée",IF(TODAY()&gt;'Factures'!$C93,"En retard","À relancer")))</f>
        <v/>
      </c>
      <c r="N93" s="9">
        <f>IF(OR('Factures'!$A93="",'Factures'!$C93=""),"",IF('Factures'!$L93&lt;&gt;"",0,MAX(0,TODAY()-'Factures'!$C93)))</f>
        <v/>
      </c>
      <c r="O93" s="2" t="n"/>
      <c r="P93" s="4" t="n"/>
    </row>
    <row r="94">
      <c r="A94" s="2" t="n"/>
      <c r="B94" s="3" t="n"/>
      <c r="C94" s="3" t="n"/>
      <c r="D94" s="4" t="n"/>
      <c r="E94" s="5">
        <f>IF('Factures'!$D94="","",IFERROR(VLOOKUP('Factures'!$D94,'Clients'!$A$2:$H$101,2,FALSE),""))</f>
        <v/>
      </c>
      <c r="F94" s="5">
        <f>IF('Factures'!$D94="","",IFERROR(VLOOKUP('Factures'!$D94,'Clients'!$A$2:$H$101,3,FALSE),""))</f>
        <v/>
      </c>
      <c r="G94" s="4" t="n"/>
      <c r="H94" s="6" t="n"/>
      <c r="I94" s="7" t="n"/>
      <c r="J94" s="8">
        <f>IF(OR('Factures'!$H94="",'Factures'!$I94=""),"",'Factures'!$H94*'Factures'!$I94)</f>
        <v/>
      </c>
      <c r="K94" s="8">
        <f>IF(OR('Factures'!$H94="",'Factures'!$J94=""),"",'Factures'!$H94+'Factures'!$J94)</f>
        <v/>
      </c>
      <c r="L94" s="3" t="n"/>
      <c r="M94" s="5">
        <f>IF(OR('Factures'!$A94="",'Factures'!$C94=""),"",IF('Factures'!$L94&lt;&gt;"","Réglée",IF(TODAY()&gt;'Factures'!$C94,"En retard","À relancer")))</f>
        <v/>
      </c>
      <c r="N94" s="9">
        <f>IF(OR('Factures'!$A94="",'Factures'!$C94=""),"",IF('Factures'!$L94&lt;&gt;"",0,MAX(0,TODAY()-'Factures'!$C94)))</f>
        <v/>
      </c>
      <c r="O94" s="2" t="n"/>
      <c r="P94" s="4" t="n"/>
    </row>
    <row r="95">
      <c r="A95" s="2" t="n"/>
      <c r="B95" s="3" t="n"/>
      <c r="C95" s="3" t="n"/>
      <c r="D95" s="4" t="n"/>
      <c r="E95" s="5">
        <f>IF('Factures'!$D95="","",IFERROR(VLOOKUP('Factures'!$D95,'Clients'!$A$2:$H$101,2,FALSE),""))</f>
        <v/>
      </c>
      <c r="F95" s="5">
        <f>IF('Factures'!$D95="","",IFERROR(VLOOKUP('Factures'!$D95,'Clients'!$A$2:$H$101,3,FALSE),""))</f>
        <v/>
      </c>
      <c r="G95" s="4" t="n"/>
      <c r="H95" s="6" t="n"/>
      <c r="I95" s="7" t="n"/>
      <c r="J95" s="8">
        <f>IF(OR('Factures'!$H95="",'Factures'!$I95=""),"",'Factures'!$H95*'Factures'!$I95)</f>
        <v/>
      </c>
      <c r="K95" s="8">
        <f>IF(OR('Factures'!$H95="",'Factures'!$J95=""),"",'Factures'!$H95+'Factures'!$J95)</f>
        <v/>
      </c>
      <c r="L95" s="3" t="n"/>
      <c r="M95" s="5">
        <f>IF(OR('Factures'!$A95="",'Factures'!$C95=""),"",IF('Factures'!$L95&lt;&gt;"","Réglée",IF(TODAY()&gt;'Factures'!$C95,"En retard","À relancer")))</f>
        <v/>
      </c>
      <c r="N95" s="9">
        <f>IF(OR('Factures'!$A95="",'Factures'!$C95=""),"",IF('Factures'!$L95&lt;&gt;"",0,MAX(0,TODAY()-'Factures'!$C95)))</f>
        <v/>
      </c>
      <c r="O95" s="2" t="n"/>
      <c r="P95" s="4" t="n"/>
    </row>
    <row r="96">
      <c r="A96" s="2" t="n"/>
      <c r="B96" s="3" t="n"/>
      <c r="C96" s="3" t="n"/>
      <c r="D96" s="4" t="n"/>
      <c r="E96" s="5">
        <f>IF('Factures'!$D96="","",IFERROR(VLOOKUP('Factures'!$D96,'Clients'!$A$2:$H$101,2,FALSE),""))</f>
        <v/>
      </c>
      <c r="F96" s="5">
        <f>IF('Factures'!$D96="","",IFERROR(VLOOKUP('Factures'!$D96,'Clients'!$A$2:$H$101,3,FALSE),""))</f>
        <v/>
      </c>
      <c r="G96" s="4" t="n"/>
      <c r="H96" s="6" t="n"/>
      <c r="I96" s="7" t="n"/>
      <c r="J96" s="8">
        <f>IF(OR('Factures'!$H96="",'Factures'!$I96=""),"",'Factures'!$H96*'Factures'!$I96)</f>
        <v/>
      </c>
      <c r="K96" s="8">
        <f>IF(OR('Factures'!$H96="",'Factures'!$J96=""),"",'Factures'!$H96+'Factures'!$J96)</f>
        <v/>
      </c>
      <c r="L96" s="3" t="n"/>
      <c r="M96" s="5">
        <f>IF(OR('Factures'!$A96="",'Factures'!$C96=""),"",IF('Factures'!$L96&lt;&gt;"","Réglée",IF(TODAY()&gt;'Factures'!$C96,"En retard","À relancer")))</f>
        <v/>
      </c>
      <c r="N96" s="9">
        <f>IF(OR('Factures'!$A96="",'Factures'!$C96=""),"",IF('Factures'!$L96&lt;&gt;"",0,MAX(0,TODAY()-'Factures'!$C96)))</f>
        <v/>
      </c>
      <c r="O96" s="2" t="n"/>
      <c r="P96" s="4" t="n"/>
    </row>
    <row r="97">
      <c r="A97" s="2" t="n"/>
      <c r="B97" s="3" t="n"/>
      <c r="C97" s="3" t="n"/>
      <c r="D97" s="4" t="n"/>
      <c r="E97" s="5">
        <f>IF('Factures'!$D97="","",IFERROR(VLOOKUP('Factures'!$D97,'Clients'!$A$2:$H$101,2,FALSE),""))</f>
        <v/>
      </c>
      <c r="F97" s="5">
        <f>IF('Factures'!$D97="","",IFERROR(VLOOKUP('Factures'!$D97,'Clients'!$A$2:$H$101,3,FALSE),""))</f>
        <v/>
      </c>
      <c r="G97" s="4" t="n"/>
      <c r="H97" s="6" t="n"/>
      <c r="I97" s="7" t="n"/>
      <c r="J97" s="8">
        <f>IF(OR('Factures'!$H97="",'Factures'!$I97=""),"",'Factures'!$H97*'Factures'!$I97)</f>
        <v/>
      </c>
      <c r="K97" s="8">
        <f>IF(OR('Factures'!$H97="",'Factures'!$J97=""),"",'Factures'!$H97+'Factures'!$J97)</f>
        <v/>
      </c>
      <c r="L97" s="3" t="n"/>
      <c r="M97" s="5">
        <f>IF(OR('Factures'!$A97="",'Factures'!$C97=""),"",IF('Factures'!$L97&lt;&gt;"","Réglée",IF(TODAY()&gt;'Factures'!$C97,"En retard","À relancer")))</f>
        <v/>
      </c>
      <c r="N97" s="9">
        <f>IF(OR('Factures'!$A97="",'Factures'!$C97=""),"",IF('Factures'!$L97&lt;&gt;"",0,MAX(0,TODAY()-'Factures'!$C97)))</f>
        <v/>
      </c>
      <c r="O97" s="2" t="n"/>
      <c r="P97" s="4" t="n"/>
    </row>
    <row r="98">
      <c r="A98" s="2" t="n"/>
      <c r="B98" s="3" t="n"/>
      <c r="C98" s="3" t="n"/>
      <c r="D98" s="4" t="n"/>
      <c r="E98" s="5">
        <f>IF('Factures'!$D98="","",IFERROR(VLOOKUP('Factures'!$D98,'Clients'!$A$2:$H$101,2,FALSE),""))</f>
        <v/>
      </c>
      <c r="F98" s="5">
        <f>IF('Factures'!$D98="","",IFERROR(VLOOKUP('Factures'!$D98,'Clients'!$A$2:$H$101,3,FALSE),""))</f>
        <v/>
      </c>
      <c r="G98" s="4" t="n"/>
      <c r="H98" s="6" t="n"/>
      <c r="I98" s="7" t="n"/>
      <c r="J98" s="8">
        <f>IF(OR('Factures'!$H98="",'Factures'!$I98=""),"",'Factures'!$H98*'Factures'!$I98)</f>
        <v/>
      </c>
      <c r="K98" s="8">
        <f>IF(OR('Factures'!$H98="",'Factures'!$J98=""),"",'Factures'!$H98+'Factures'!$J98)</f>
        <v/>
      </c>
      <c r="L98" s="3" t="n"/>
      <c r="M98" s="5">
        <f>IF(OR('Factures'!$A98="",'Factures'!$C98=""),"",IF('Factures'!$L98&lt;&gt;"","Réglée",IF(TODAY()&gt;'Factures'!$C98,"En retard","À relancer")))</f>
        <v/>
      </c>
      <c r="N98" s="9">
        <f>IF(OR('Factures'!$A98="",'Factures'!$C98=""),"",IF('Factures'!$L98&lt;&gt;"",0,MAX(0,TODAY()-'Factures'!$C98)))</f>
        <v/>
      </c>
      <c r="O98" s="2" t="n"/>
      <c r="P98" s="4" t="n"/>
    </row>
    <row r="99">
      <c r="A99" s="2" t="n"/>
      <c r="B99" s="3" t="n"/>
      <c r="C99" s="3" t="n"/>
      <c r="D99" s="4" t="n"/>
      <c r="E99" s="5">
        <f>IF('Factures'!$D99="","",IFERROR(VLOOKUP('Factures'!$D99,'Clients'!$A$2:$H$101,2,FALSE),""))</f>
        <v/>
      </c>
      <c r="F99" s="5">
        <f>IF('Factures'!$D99="","",IFERROR(VLOOKUP('Factures'!$D99,'Clients'!$A$2:$H$101,3,FALSE),""))</f>
        <v/>
      </c>
      <c r="G99" s="4" t="n"/>
      <c r="H99" s="6" t="n"/>
      <c r="I99" s="7" t="n"/>
      <c r="J99" s="8">
        <f>IF(OR('Factures'!$H99="",'Factures'!$I99=""),"",'Factures'!$H99*'Factures'!$I99)</f>
        <v/>
      </c>
      <c r="K99" s="8">
        <f>IF(OR('Factures'!$H99="",'Factures'!$J99=""),"",'Factures'!$H99+'Factures'!$J99)</f>
        <v/>
      </c>
      <c r="L99" s="3" t="n"/>
      <c r="M99" s="5">
        <f>IF(OR('Factures'!$A99="",'Factures'!$C99=""),"",IF('Factures'!$L99&lt;&gt;"","Réglée",IF(TODAY()&gt;'Factures'!$C99,"En retard","À relancer")))</f>
        <v/>
      </c>
      <c r="N99" s="9">
        <f>IF(OR('Factures'!$A99="",'Factures'!$C99=""),"",IF('Factures'!$L99&lt;&gt;"",0,MAX(0,TODAY()-'Factures'!$C99)))</f>
        <v/>
      </c>
      <c r="O99" s="2" t="n"/>
      <c r="P99" s="4" t="n"/>
    </row>
    <row r="100">
      <c r="A100" s="2" t="n"/>
      <c r="B100" s="3" t="n"/>
      <c r="C100" s="3" t="n"/>
      <c r="D100" s="4" t="n"/>
      <c r="E100" s="5">
        <f>IF('Factures'!$D100="","",IFERROR(VLOOKUP('Factures'!$D100,'Clients'!$A$2:$H$101,2,FALSE),""))</f>
        <v/>
      </c>
      <c r="F100" s="5">
        <f>IF('Factures'!$D100="","",IFERROR(VLOOKUP('Factures'!$D100,'Clients'!$A$2:$H$101,3,FALSE),""))</f>
        <v/>
      </c>
      <c r="G100" s="4" t="n"/>
      <c r="H100" s="6" t="n"/>
      <c r="I100" s="7" t="n"/>
      <c r="J100" s="8">
        <f>IF(OR('Factures'!$H100="",'Factures'!$I100=""),"",'Factures'!$H100*'Factures'!$I100)</f>
        <v/>
      </c>
      <c r="K100" s="8">
        <f>IF(OR('Factures'!$H100="",'Factures'!$J100=""),"",'Factures'!$H100+'Factures'!$J100)</f>
        <v/>
      </c>
      <c r="L100" s="3" t="n"/>
      <c r="M100" s="5">
        <f>IF(OR('Factures'!$A100="",'Factures'!$C100=""),"",IF('Factures'!$L100&lt;&gt;"","Réglée",IF(TODAY()&gt;'Factures'!$C100,"En retard","À relancer")))</f>
        <v/>
      </c>
      <c r="N100" s="9">
        <f>IF(OR('Factures'!$A100="",'Factures'!$C100=""),"",IF('Factures'!$L100&lt;&gt;"",0,MAX(0,TODAY()-'Factures'!$C100)))</f>
        <v/>
      </c>
      <c r="O100" s="2" t="n"/>
      <c r="P100" s="4" t="n"/>
    </row>
    <row r="101">
      <c r="A101" s="2" t="n"/>
      <c r="B101" s="3" t="n"/>
      <c r="C101" s="3" t="n"/>
      <c r="D101" s="4" t="n"/>
      <c r="E101" s="5">
        <f>IF('Factures'!$D101="","",IFERROR(VLOOKUP('Factures'!$D101,'Clients'!$A$2:$H$101,2,FALSE),""))</f>
        <v/>
      </c>
      <c r="F101" s="5">
        <f>IF('Factures'!$D101="","",IFERROR(VLOOKUP('Factures'!$D101,'Clients'!$A$2:$H$101,3,FALSE),""))</f>
        <v/>
      </c>
      <c r="G101" s="4" t="n"/>
      <c r="H101" s="6" t="n"/>
      <c r="I101" s="7" t="n"/>
      <c r="J101" s="8">
        <f>IF(OR('Factures'!$H101="",'Factures'!$I101=""),"",'Factures'!$H101*'Factures'!$I101)</f>
        <v/>
      </c>
      <c r="K101" s="8">
        <f>IF(OR('Factures'!$H101="",'Factures'!$J101=""),"",'Factures'!$H101+'Factures'!$J101)</f>
        <v/>
      </c>
      <c r="L101" s="3" t="n"/>
      <c r="M101" s="5">
        <f>IF(OR('Factures'!$A101="",'Factures'!$C101=""),"",IF('Factures'!$L101&lt;&gt;"","Réglée",IF(TODAY()&gt;'Factures'!$C101,"En retard","À relancer")))</f>
        <v/>
      </c>
      <c r="N101" s="9">
        <f>IF(OR('Factures'!$A101="",'Factures'!$C101=""),"",IF('Factures'!$L101&lt;&gt;"",0,MAX(0,TODAY()-'Factures'!$C101)))</f>
        <v/>
      </c>
      <c r="O101" s="2" t="n"/>
      <c r="P101" s="4" t="n"/>
    </row>
  </sheetData>
  <autoFilter ref="A1:P101"/>
  <conditionalFormatting sqref="M2:M101">
    <cfRule type="expression" priority="1" dxfId="0">
      <formula>$M2="Réglée"</formula>
    </cfRule>
    <cfRule type="expression" priority="2" dxfId="1">
      <formula>$M2="En retard"</formula>
    </cfRule>
    <cfRule type="expression" priority="3" dxfId="2">
      <formula>$M2="À relancer"</formula>
    </cfRule>
  </conditionalFormatting>
  <conditionalFormatting sqref="N2:N101">
    <cfRule type="expression" priority="4" dxfId="1">
      <formula>$N2&gt;0</formula>
    </cfRule>
  </conditionalFormatting>
  <dataValidations count="3">
    <dataValidation sqref="D2:D101" showErrorMessage="1" showInputMessage="1" allowBlank="1" errorTitle="Client non référencé" error="Sélectionnez un client présent dans le référentiel Clients." type="list">
      <formula1>='Clients'!$A$2:$A$101</formula1>
    </dataValidation>
    <dataValidation sqref="I2:I101" showErrorMessage="1" showInputMessage="1" allowBlank="1" errorTitle="Taux de TVA invalide" error="Sélectionnez un taux de TVA proposé." type="list">
      <formula1>='Instructions'!$H$3:$H$5</formula1>
    </dataValidation>
    <dataValidation sqref="O2:O101" showErrorMessage="1" showInputMessage="1" allowBlank="1" errorTitle="Mode de règlement invalide" error="Sélectionnez un mode de règlement proposé." type="list">
      <formula1>='Instructions'!$H$7:$H$10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0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6" customWidth="1" min="2" max="2"/>
    <col width="18" customWidth="1" min="3" max="3"/>
    <col width="20" customWidth="1" min="4" max="4"/>
    <col width="22" customWidth="1" min="5" max="5"/>
    <col width="31" customWidth="1" min="6" max="6"/>
    <col width="19" customWidth="1" min="7" max="7"/>
    <col width="19" customWidth="1" min="8" max="8"/>
  </cols>
  <sheetData>
    <row r="1" ht="28" customHeight="1">
      <c r="A1" s="1" t="inlineStr">
        <is>
          <t>Client</t>
        </is>
      </c>
      <c r="B1" s="1" t="inlineStr">
        <is>
          <t>Ville</t>
        </is>
      </c>
      <c r="C1" s="1" t="inlineStr">
        <is>
          <t>SIRET</t>
        </is>
      </c>
      <c r="D1" s="1" t="inlineStr">
        <is>
          <t>Forme juridique</t>
        </is>
      </c>
      <c r="E1" s="1" t="inlineStr">
        <is>
          <t>Contact</t>
        </is>
      </c>
      <c r="F1" s="1" t="inlineStr">
        <is>
          <t>Email</t>
        </is>
      </c>
      <c r="G1" s="1" t="inlineStr">
        <is>
          <t>Délai de paiement</t>
        </is>
      </c>
      <c r="H1" s="1" t="inlineStr">
        <is>
          <t>Taux TVA habituel</t>
        </is>
      </c>
    </row>
    <row r="2">
      <c r="A2" s="10" t="inlineStr">
        <is>
          <t>Marie Dupont</t>
        </is>
      </c>
      <c r="B2" s="11" t="inlineStr">
        <is>
          <t>Paris</t>
        </is>
      </c>
      <c r="C2" s="12" t="inlineStr">
        <is>
          <t>12345678901234</t>
        </is>
      </c>
      <c r="D2" s="10" t="inlineStr">
        <is>
          <t>SAS</t>
        </is>
      </c>
      <c r="E2" s="10" t="inlineStr">
        <is>
          <t>Marie Dupont</t>
        </is>
      </c>
      <c r="F2" s="10" t="inlineStr">
        <is>
          <t>marie.dupont@atelier-numerique.fr</t>
        </is>
      </c>
      <c r="G2" s="13" t="n">
        <v>30</v>
      </c>
      <c r="H2" s="14" t="n">
        <v>0.2</v>
      </c>
    </row>
    <row r="3">
      <c r="A3" s="15" t="inlineStr">
        <is>
          <t>Julien Martin</t>
        </is>
      </c>
      <c r="B3" s="16" t="inlineStr">
        <is>
          <t>Lyon</t>
        </is>
      </c>
      <c r="C3" s="17" t="inlineStr">
        <is>
          <t>23456789012345</t>
        </is>
      </c>
      <c r="D3" s="15" t="inlineStr">
        <is>
          <t>SARL</t>
        </is>
      </c>
      <c r="E3" s="15" t="inlineStr">
        <is>
          <t>Julien Martin</t>
        </is>
      </c>
      <c r="F3" s="15" t="inlineStr">
        <is>
          <t>julien.martin@conseil-rhone.fr</t>
        </is>
      </c>
      <c r="G3" s="18" t="n">
        <v>30</v>
      </c>
      <c r="H3" s="19" t="n">
        <v>0.2</v>
      </c>
    </row>
    <row r="4">
      <c r="A4" s="10" t="inlineStr">
        <is>
          <t>Sophie Bernard</t>
        </is>
      </c>
      <c r="B4" s="11" t="inlineStr">
        <is>
          <t>Marseille</t>
        </is>
      </c>
      <c r="C4" s="12" t="inlineStr">
        <is>
          <t>34567890123456</t>
        </is>
      </c>
      <c r="D4" s="10" t="inlineStr">
        <is>
          <t>EURL</t>
        </is>
      </c>
      <c r="E4" s="10" t="inlineStr">
        <is>
          <t>Sophie Bernard</t>
        </is>
      </c>
      <c r="F4" s="10" t="inlineStr">
        <is>
          <t>sophie.bernard@provence-it.fr</t>
        </is>
      </c>
      <c r="G4" s="13" t="n">
        <v>30</v>
      </c>
      <c r="H4" s="14" t="n">
        <v>0.2</v>
      </c>
    </row>
    <row r="5">
      <c r="A5" s="15" t="inlineStr">
        <is>
          <t>Thomas Petit</t>
        </is>
      </c>
      <c r="B5" s="16" t="inlineStr">
        <is>
          <t>Toulouse</t>
        </is>
      </c>
      <c r="C5" s="17" t="inlineStr">
        <is>
          <t>45678901234567</t>
        </is>
      </c>
      <c r="D5" s="15" t="inlineStr">
        <is>
          <t>SARL</t>
        </is>
      </c>
      <c r="E5" s="15" t="inlineStr">
        <is>
          <t>Thomas Petit</t>
        </is>
      </c>
      <c r="F5" s="15" t="inlineStr">
        <is>
          <t>thomas.petit@formation-occitanie.fr</t>
        </is>
      </c>
      <c r="G5" s="18" t="n">
        <v>30</v>
      </c>
      <c r="H5" s="19" t="n">
        <v>0.1</v>
      </c>
    </row>
    <row r="6">
      <c r="A6" s="10" t="inlineStr">
        <is>
          <t>Camille Leroy</t>
        </is>
      </c>
      <c r="B6" s="11" t="inlineStr">
        <is>
          <t>Bordeaux</t>
        </is>
      </c>
      <c r="C6" s="12" t="inlineStr">
        <is>
          <t>56789012345678</t>
        </is>
      </c>
      <c r="D6" s="10" t="inlineStr">
        <is>
          <t>SAS</t>
        </is>
      </c>
      <c r="E6" s="10" t="inlineStr">
        <is>
          <t>Camille Leroy</t>
        </is>
      </c>
      <c r="F6" s="10" t="inlineStr">
        <is>
          <t>camille.leroy@studio-gironde.fr</t>
        </is>
      </c>
      <c r="G6" s="13" t="n">
        <v>30</v>
      </c>
      <c r="H6" s="14" t="n">
        <v>0.2</v>
      </c>
    </row>
    <row r="7">
      <c r="A7" s="15" t="inlineStr">
        <is>
          <t>Nicolas Moreau</t>
        </is>
      </c>
      <c r="B7" s="16" t="inlineStr">
        <is>
          <t>Lille</t>
        </is>
      </c>
      <c r="C7" s="17" t="inlineStr">
        <is>
          <t>67890123456789</t>
        </is>
      </c>
      <c r="D7" s="15" t="inlineStr">
        <is>
          <t>SARL</t>
        </is>
      </c>
      <c r="E7" s="15" t="inlineStr">
        <is>
          <t>Nicolas Moreau</t>
        </is>
      </c>
      <c r="F7" s="15" t="inlineStr">
        <is>
          <t>nicolas.moreau@audit-nord.fr</t>
        </is>
      </c>
      <c r="G7" s="18" t="n">
        <v>30</v>
      </c>
      <c r="H7" s="19" t="n">
        <v>0.2</v>
      </c>
    </row>
    <row r="8">
      <c r="A8" s="10" t="inlineStr">
        <is>
          <t>Léa Garcia</t>
        </is>
      </c>
      <c r="B8" s="11" t="inlineStr">
        <is>
          <t>Nantes</t>
        </is>
      </c>
      <c r="C8" s="12" t="inlineStr">
        <is>
          <t>78901234567890</t>
        </is>
      </c>
      <c r="D8" s="10" t="inlineStr">
        <is>
          <t>Micro-entreprise</t>
        </is>
      </c>
      <c r="E8" s="10" t="inlineStr">
        <is>
          <t>Léa Garcia</t>
        </is>
      </c>
      <c r="F8" s="10" t="inlineStr">
        <is>
          <t>lea.garcia@gestion-atlantique.fr</t>
        </is>
      </c>
      <c r="G8" s="13" t="n">
        <v>30</v>
      </c>
      <c r="H8" s="14" t="n">
        <v>0.1</v>
      </c>
    </row>
    <row r="9">
      <c r="A9" s="15" t="inlineStr">
        <is>
          <t>Antoine Roux</t>
        </is>
      </c>
      <c r="B9" s="16" t="inlineStr">
        <is>
          <t>Strasbourg</t>
        </is>
      </c>
      <c r="C9" s="17" t="inlineStr">
        <is>
          <t>89012345678901</t>
        </is>
      </c>
      <c r="D9" s="15" t="inlineStr">
        <is>
          <t>SAS</t>
        </is>
      </c>
      <c r="E9" s="15" t="inlineStr">
        <is>
          <t>Antoine Roux</t>
        </is>
      </c>
      <c r="F9" s="15" t="inlineStr">
        <is>
          <t>antoine.roux@dev-alsace.fr</t>
        </is>
      </c>
      <c r="G9" s="18" t="n">
        <v>30</v>
      </c>
      <c r="H9" s="19" t="n">
        <v>0.2</v>
      </c>
    </row>
    <row r="10">
      <c r="A10" s="10" t="inlineStr">
        <is>
          <t>Chloé Fontaine</t>
        </is>
      </c>
      <c r="B10" s="11" t="inlineStr">
        <is>
          <t>Rennes</t>
        </is>
      </c>
      <c r="C10" s="12" t="inlineStr">
        <is>
          <t>90123456789012</t>
        </is>
      </c>
      <c r="D10" s="10" t="inlineStr">
        <is>
          <t>EURL</t>
        </is>
      </c>
      <c r="E10" s="10" t="inlineStr">
        <is>
          <t>Chloé Fontaine</t>
        </is>
      </c>
      <c r="F10" s="10" t="inlineStr">
        <is>
          <t>chloe.fontaine@support-bretagne.fr</t>
        </is>
      </c>
      <c r="G10" s="13" t="n">
        <v>30</v>
      </c>
      <c r="H10" s="14" t="n">
        <v>0.055</v>
      </c>
    </row>
    <row r="11">
      <c r="A11" s="4" t="n"/>
      <c r="B11" s="2" t="n"/>
      <c r="C11" s="20" t="n"/>
      <c r="D11" s="4" t="n"/>
      <c r="E11" s="4" t="n"/>
      <c r="F11" s="4" t="n"/>
      <c r="G11" s="21" t="n"/>
      <c r="H11" s="7" t="n"/>
    </row>
    <row r="12">
      <c r="A12" s="4" t="n"/>
      <c r="B12" s="2" t="n"/>
      <c r="C12" s="20" t="n"/>
      <c r="D12" s="4" t="n"/>
      <c r="E12" s="4" t="n"/>
      <c r="F12" s="4" t="n"/>
      <c r="G12" s="21" t="n"/>
      <c r="H12" s="7" t="n"/>
    </row>
    <row r="13">
      <c r="A13" s="4" t="n"/>
      <c r="B13" s="2" t="n"/>
      <c r="C13" s="20" t="n"/>
      <c r="D13" s="4" t="n"/>
      <c r="E13" s="4" t="n"/>
      <c r="F13" s="4" t="n"/>
      <c r="G13" s="21" t="n"/>
      <c r="H13" s="7" t="n"/>
    </row>
    <row r="14">
      <c r="A14" s="4" t="n"/>
      <c r="B14" s="2" t="n"/>
      <c r="C14" s="20" t="n"/>
      <c r="D14" s="4" t="n"/>
      <c r="E14" s="4" t="n"/>
      <c r="F14" s="4" t="n"/>
      <c r="G14" s="21" t="n"/>
      <c r="H14" s="7" t="n"/>
    </row>
    <row r="15">
      <c r="A15" s="4" t="n"/>
      <c r="B15" s="2" t="n"/>
      <c r="C15" s="20" t="n"/>
      <c r="D15" s="4" t="n"/>
      <c r="E15" s="4" t="n"/>
      <c r="F15" s="4" t="n"/>
      <c r="G15" s="21" t="n"/>
      <c r="H15" s="7" t="n"/>
    </row>
    <row r="16">
      <c r="A16" s="4" t="n"/>
      <c r="B16" s="2" t="n"/>
      <c r="C16" s="20" t="n"/>
      <c r="D16" s="4" t="n"/>
      <c r="E16" s="4" t="n"/>
      <c r="F16" s="4" t="n"/>
      <c r="G16" s="21" t="n"/>
      <c r="H16" s="7" t="n"/>
    </row>
    <row r="17">
      <c r="A17" s="4" t="n"/>
      <c r="B17" s="2" t="n"/>
      <c r="C17" s="20" t="n"/>
      <c r="D17" s="4" t="n"/>
      <c r="E17" s="4" t="n"/>
      <c r="F17" s="4" t="n"/>
      <c r="G17" s="21" t="n"/>
      <c r="H17" s="7" t="n"/>
    </row>
    <row r="18">
      <c r="A18" s="4" t="n"/>
      <c r="B18" s="2" t="n"/>
      <c r="C18" s="20" t="n"/>
      <c r="D18" s="4" t="n"/>
      <c r="E18" s="4" t="n"/>
      <c r="F18" s="4" t="n"/>
      <c r="G18" s="21" t="n"/>
      <c r="H18" s="7" t="n"/>
    </row>
    <row r="19">
      <c r="A19" s="4" t="n"/>
      <c r="B19" s="2" t="n"/>
      <c r="C19" s="20" t="n"/>
      <c r="D19" s="4" t="n"/>
      <c r="E19" s="4" t="n"/>
      <c r="F19" s="4" t="n"/>
      <c r="G19" s="21" t="n"/>
      <c r="H19" s="7" t="n"/>
    </row>
    <row r="20">
      <c r="A20" s="4" t="n"/>
      <c r="B20" s="2" t="n"/>
      <c r="C20" s="20" t="n"/>
      <c r="D20" s="4" t="n"/>
      <c r="E20" s="4" t="n"/>
      <c r="F20" s="4" t="n"/>
      <c r="G20" s="21" t="n"/>
      <c r="H20" s="7" t="n"/>
    </row>
    <row r="21">
      <c r="A21" s="4" t="n"/>
      <c r="B21" s="2" t="n"/>
      <c r="C21" s="20" t="n"/>
      <c r="D21" s="4" t="n"/>
      <c r="E21" s="4" t="n"/>
      <c r="F21" s="4" t="n"/>
      <c r="G21" s="21" t="n"/>
      <c r="H21" s="7" t="n"/>
    </row>
    <row r="22">
      <c r="A22" s="4" t="n"/>
      <c r="B22" s="2" t="n"/>
      <c r="C22" s="20" t="n"/>
      <c r="D22" s="4" t="n"/>
      <c r="E22" s="4" t="n"/>
      <c r="F22" s="4" t="n"/>
      <c r="G22" s="21" t="n"/>
      <c r="H22" s="7" t="n"/>
    </row>
    <row r="23">
      <c r="A23" s="4" t="n"/>
      <c r="B23" s="2" t="n"/>
      <c r="C23" s="20" t="n"/>
      <c r="D23" s="4" t="n"/>
      <c r="E23" s="4" t="n"/>
      <c r="F23" s="4" t="n"/>
      <c r="G23" s="21" t="n"/>
      <c r="H23" s="7" t="n"/>
    </row>
    <row r="24">
      <c r="A24" s="4" t="n"/>
      <c r="B24" s="2" t="n"/>
      <c r="C24" s="20" t="n"/>
      <c r="D24" s="4" t="n"/>
      <c r="E24" s="4" t="n"/>
      <c r="F24" s="4" t="n"/>
      <c r="G24" s="21" t="n"/>
      <c r="H24" s="7" t="n"/>
    </row>
    <row r="25">
      <c r="A25" s="4" t="n"/>
      <c r="B25" s="2" t="n"/>
      <c r="C25" s="20" t="n"/>
      <c r="D25" s="4" t="n"/>
      <c r="E25" s="4" t="n"/>
      <c r="F25" s="4" t="n"/>
      <c r="G25" s="21" t="n"/>
      <c r="H25" s="7" t="n"/>
    </row>
    <row r="26">
      <c r="A26" s="4" t="n"/>
      <c r="B26" s="2" t="n"/>
      <c r="C26" s="20" t="n"/>
      <c r="D26" s="4" t="n"/>
      <c r="E26" s="4" t="n"/>
      <c r="F26" s="4" t="n"/>
      <c r="G26" s="21" t="n"/>
      <c r="H26" s="7" t="n"/>
    </row>
    <row r="27">
      <c r="A27" s="4" t="n"/>
      <c r="B27" s="2" t="n"/>
      <c r="C27" s="20" t="n"/>
      <c r="D27" s="4" t="n"/>
      <c r="E27" s="4" t="n"/>
      <c r="F27" s="4" t="n"/>
      <c r="G27" s="21" t="n"/>
      <c r="H27" s="7" t="n"/>
    </row>
    <row r="28">
      <c r="A28" s="4" t="n"/>
      <c r="B28" s="2" t="n"/>
      <c r="C28" s="20" t="n"/>
      <c r="D28" s="4" t="n"/>
      <c r="E28" s="4" t="n"/>
      <c r="F28" s="4" t="n"/>
      <c r="G28" s="21" t="n"/>
      <c r="H28" s="7" t="n"/>
    </row>
    <row r="29">
      <c r="A29" s="4" t="n"/>
      <c r="B29" s="2" t="n"/>
      <c r="C29" s="20" t="n"/>
      <c r="D29" s="4" t="n"/>
      <c r="E29" s="4" t="n"/>
      <c r="F29" s="4" t="n"/>
      <c r="G29" s="21" t="n"/>
      <c r="H29" s="7" t="n"/>
    </row>
    <row r="30">
      <c r="A30" s="4" t="n"/>
      <c r="B30" s="2" t="n"/>
      <c r="C30" s="20" t="n"/>
      <c r="D30" s="4" t="n"/>
      <c r="E30" s="4" t="n"/>
      <c r="F30" s="4" t="n"/>
      <c r="G30" s="21" t="n"/>
      <c r="H30" s="7" t="n"/>
    </row>
    <row r="31">
      <c r="A31" s="4" t="n"/>
      <c r="B31" s="2" t="n"/>
      <c r="C31" s="20" t="n"/>
      <c r="D31" s="4" t="n"/>
      <c r="E31" s="4" t="n"/>
      <c r="F31" s="4" t="n"/>
      <c r="G31" s="21" t="n"/>
      <c r="H31" s="7" t="n"/>
    </row>
    <row r="32">
      <c r="A32" s="4" t="n"/>
      <c r="B32" s="2" t="n"/>
      <c r="C32" s="20" t="n"/>
      <c r="D32" s="4" t="n"/>
      <c r="E32" s="4" t="n"/>
      <c r="F32" s="4" t="n"/>
      <c r="G32" s="21" t="n"/>
      <c r="H32" s="7" t="n"/>
    </row>
    <row r="33">
      <c r="A33" s="4" t="n"/>
      <c r="B33" s="2" t="n"/>
      <c r="C33" s="20" t="n"/>
      <c r="D33" s="4" t="n"/>
      <c r="E33" s="4" t="n"/>
      <c r="F33" s="4" t="n"/>
      <c r="G33" s="21" t="n"/>
      <c r="H33" s="7" t="n"/>
    </row>
    <row r="34">
      <c r="A34" s="4" t="n"/>
      <c r="B34" s="2" t="n"/>
      <c r="C34" s="20" t="n"/>
      <c r="D34" s="4" t="n"/>
      <c r="E34" s="4" t="n"/>
      <c r="F34" s="4" t="n"/>
      <c r="G34" s="21" t="n"/>
      <c r="H34" s="7" t="n"/>
    </row>
    <row r="35">
      <c r="A35" s="4" t="n"/>
      <c r="B35" s="2" t="n"/>
      <c r="C35" s="20" t="n"/>
      <c r="D35" s="4" t="n"/>
      <c r="E35" s="4" t="n"/>
      <c r="F35" s="4" t="n"/>
      <c r="G35" s="21" t="n"/>
      <c r="H35" s="7" t="n"/>
    </row>
    <row r="36">
      <c r="A36" s="4" t="n"/>
      <c r="B36" s="2" t="n"/>
      <c r="C36" s="20" t="n"/>
      <c r="D36" s="4" t="n"/>
      <c r="E36" s="4" t="n"/>
      <c r="F36" s="4" t="n"/>
      <c r="G36" s="21" t="n"/>
      <c r="H36" s="7" t="n"/>
    </row>
    <row r="37">
      <c r="A37" s="4" t="n"/>
      <c r="B37" s="2" t="n"/>
      <c r="C37" s="20" t="n"/>
      <c r="D37" s="4" t="n"/>
      <c r="E37" s="4" t="n"/>
      <c r="F37" s="4" t="n"/>
      <c r="G37" s="21" t="n"/>
      <c r="H37" s="7" t="n"/>
    </row>
    <row r="38">
      <c r="A38" s="4" t="n"/>
      <c r="B38" s="2" t="n"/>
      <c r="C38" s="20" t="n"/>
      <c r="D38" s="4" t="n"/>
      <c r="E38" s="4" t="n"/>
      <c r="F38" s="4" t="n"/>
      <c r="G38" s="21" t="n"/>
      <c r="H38" s="7" t="n"/>
    </row>
    <row r="39">
      <c r="A39" s="4" t="n"/>
      <c r="B39" s="2" t="n"/>
      <c r="C39" s="20" t="n"/>
      <c r="D39" s="4" t="n"/>
      <c r="E39" s="4" t="n"/>
      <c r="F39" s="4" t="n"/>
      <c r="G39" s="21" t="n"/>
      <c r="H39" s="7" t="n"/>
    </row>
    <row r="40">
      <c r="A40" s="4" t="n"/>
      <c r="B40" s="2" t="n"/>
      <c r="C40" s="20" t="n"/>
      <c r="D40" s="4" t="n"/>
      <c r="E40" s="4" t="n"/>
      <c r="F40" s="4" t="n"/>
      <c r="G40" s="21" t="n"/>
      <c r="H40" s="7" t="n"/>
    </row>
    <row r="41">
      <c r="A41" s="4" t="n"/>
      <c r="B41" s="2" t="n"/>
      <c r="C41" s="20" t="n"/>
      <c r="D41" s="4" t="n"/>
      <c r="E41" s="4" t="n"/>
      <c r="F41" s="4" t="n"/>
      <c r="G41" s="21" t="n"/>
      <c r="H41" s="7" t="n"/>
    </row>
    <row r="42">
      <c r="A42" s="4" t="n"/>
      <c r="B42" s="2" t="n"/>
      <c r="C42" s="20" t="n"/>
      <c r="D42" s="4" t="n"/>
      <c r="E42" s="4" t="n"/>
      <c r="F42" s="4" t="n"/>
      <c r="G42" s="21" t="n"/>
      <c r="H42" s="7" t="n"/>
    </row>
    <row r="43">
      <c r="A43" s="4" t="n"/>
      <c r="B43" s="2" t="n"/>
      <c r="C43" s="20" t="n"/>
      <c r="D43" s="4" t="n"/>
      <c r="E43" s="4" t="n"/>
      <c r="F43" s="4" t="n"/>
      <c r="G43" s="21" t="n"/>
      <c r="H43" s="7" t="n"/>
    </row>
    <row r="44">
      <c r="A44" s="4" t="n"/>
      <c r="B44" s="2" t="n"/>
      <c r="C44" s="20" t="n"/>
      <c r="D44" s="4" t="n"/>
      <c r="E44" s="4" t="n"/>
      <c r="F44" s="4" t="n"/>
      <c r="G44" s="21" t="n"/>
      <c r="H44" s="7" t="n"/>
    </row>
    <row r="45">
      <c r="A45" s="4" t="n"/>
      <c r="B45" s="2" t="n"/>
      <c r="C45" s="20" t="n"/>
      <c r="D45" s="4" t="n"/>
      <c r="E45" s="4" t="n"/>
      <c r="F45" s="4" t="n"/>
      <c r="G45" s="21" t="n"/>
      <c r="H45" s="7" t="n"/>
    </row>
    <row r="46">
      <c r="A46" s="4" t="n"/>
      <c r="B46" s="2" t="n"/>
      <c r="C46" s="20" t="n"/>
      <c r="D46" s="4" t="n"/>
      <c r="E46" s="4" t="n"/>
      <c r="F46" s="4" t="n"/>
      <c r="G46" s="21" t="n"/>
      <c r="H46" s="7" t="n"/>
    </row>
    <row r="47">
      <c r="A47" s="4" t="n"/>
      <c r="B47" s="2" t="n"/>
      <c r="C47" s="20" t="n"/>
      <c r="D47" s="4" t="n"/>
      <c r="E47" s="4" t="n"/>
      <c r="F47" s="4" t="n"/>
      <c r="G47" s="21" t="n"/>
      <c r="H47" s="7" t="n"/>
    </row>
    <row r="48">
      <c r="A48" s="4" t="n"/>
      <c r="B48" s="2" t="n"/>
      <c r="C48" s="20" t="n"/>
      <c r="D48" s="4" t="n"/>
      <c r="E48" s="4" t="n"/>
      <c r="F48" s="4" t="n"/>
      <c r="G48" s="21" t="n"/>
      <c r="H48" s="7" t="n"/>
    </row>
    <row r="49">
      <c r="A49" s="4" t="n"/>
      <c r="B49" s="2" t="n"/>
      <c r="C49" s="20" t="n"/>
      <c r="D49" s="4" t="n"/>
      <c r="E49" s="4" t="n"/>
      <c r="F49" s="4" t="n"/>
      <c r="G49" s="21" t="n"/>
      <c r="H49" s="7" t="n"/>
    </row>
    <row r="50">
      <c r="A50" s="4" t="n"/>
      <c r="B50" s="2" t="n"/>
      <c r="C50" s="20" t="n"/>
      <c r="D50" s="4" t="n"/>
      <c r="E50" s="4" t="n"/>
      <c r="F50" s="4" t="n"/>
      <c r="G50" s="21" t="n"/>
      <c r="H50" s="7" t="n"/>
    </row>
    <row r="51">
      <c r="A51" s="4" t="n"/>
      <c r="B51" s="2" t="n"/>
      <c r="C51" s="20" t="n"/>
      <c r="D51" s="4" t="n"/>
      <c r="E51" s="4" t="n"/>
      <c r="F51" s="4" t="n"/>
      <c r="G51" s="21" t="n"/>
      <c r="H51" s="7" t="n"/>
    </row>
    <row r="52">
      <c r="A52" s="4" t="n"/>
      <c r="B52" s="2" t="n"/>
      <c r="C52" s="20" t="n"/>
      <c r="D52" s="4" t="n"/>
      <c r="E52" s="4" t="n"/>
      <c r="F52" s="4" t="n"/>
      <c r="G52" s="21" t="n"/>
      <c r="H52" s="7" t="n"/>
    </row>
    <row r="53">
      <c r="A53" s="4" t="n"/>
      <c r="B53" s="2" t="n"/>
      <c r="C53" s="20" t="n"/>
      <c r="D53" s="4" t="n"/>
      <c r="E53" s="4" t="n"/>
      <c r="F53" s="4" t="n"/>
      <c r="G53" s="21" t="n"/>
      <c r="H53" s="7" t="n"/>
    </row>
    <row r="54">
      <c r="A54" s="4" t="n"/>
      <c r="B54" s="2" t="n"/>
      <c r="C54" s="20" t="n"/>
      <c r="D54" s="4" t="n"/>
      <c r="E54" s="4" t="n"/>
      <c r="F54" s="4" t="n"/>
      <c r="G54" s="21" t="n"/>
      <c r="H54" s="7" t="n"/>
    </row>
    <row r="55">
      <c r="A55" s="4" t="n"/>
      <c r="B55" s="2" t="n"/>
      <c r="C55" s="20" t="n"/>
      <c r="D55" s="4" t="n"/>
      <c r="E55" s="4" t="n"/>
      <c r="F55" s="4" t="n"/>
      <c r="G55" s="21" t="n"/>
      <c r="H55" s="7" t="n"/>
    </row>
    <row r="56">
      <c r="A56" s="4" t="n"/>
      <c r="B56" s="2" t="n"/>
      <c r="C56" s="20" t="n"/>
      <c r="D56" s="4" t="n"/>
      <c r="E56" s="4" t="n"/>
      <c r="F56" s="4" t="n"/>
      <c r="G56" s="21" t="n"/>
      <c r="H56" s="7" t="n"/>
    </row>
    <row r="57">
      <c r="A57" s="4" t="n"/>
      <c r="B57" s="2" t="n"/>
      <c r="C57" s="20" t="n"/>
      <c r="D57" s="4" t="n"/>
      <c r="E57" s="4" t="n"/>
      <c r="F57" s="4" t="n"/>
      <c r="G57" s="21" t="n"/>
      <c r="H57" s="7" t="n"/>
    </row>
    <row r="58">
      <c r="A58" s="4" t="n"/>
      <c r="B58" s="2" t="n"/>
      <c r="C58" s="20" t="n"/>
      <c r="D58" s="4" t="n"/>
      <c r="E58" s="4" t="n"/>
      <c r="F58" s="4" t="n"/>
      <c r="G58" s="21" t="n"/>
      <c r="H58" s="7" t="n"/>
    </row>
    <row r="59">
      <c r="A59" s="4" t="n"/>
      <c r="B59" s="2" t="n"/>
      <c r="C59" s="20" t="n"/>
      <c r="D59" s="4" t="n"/>
      <c r="E59" s="4" t="n"/>
      <c r="F59" s="4" t="n"/>
      <c r="G59" s="21" t="n"/>
      <c r="H59" s="7" t="n"/>
    </row>
    <row r="60">
      <c r="A60" s="4" t="n"/>
      <c r="B60" s="2" t="n"/>
      <c r="C60" s="20" t="n"/>
      <c r="D60" s="4" t="n"/>
      <c r="E60" s="4" t="n"/>
      <c r="F60" s="4" t="n"/>
      <c r="G60" s="21" t="n"/>
      <c r="H60" s="7" t="n"/>
    </row>
    <row r="61">
      <c r="A61" s="4" t="n"/>
      <c r="B61" s="2" t="n"/>
      <c r="C61" s="20" t="n"/>
      <c r="D61" s="4" t="n"/>
      <c r="E61" s="4" t="n"/>
      <c r="F61" s="4" t="n"/>
      <c r="G61" s="21" t="n"/>
      <c r="H61" s="7" t="n"/>
    </row>
    <row r="62">
      <c r="A62" s="4" t="n"/>
      <c r="B62" s="2" t="n"/>
      <c r="C62" s="20" t="n"/>
      <c r="D62" s="4" t="n"/>
      <c r="E62" s="4" t="n"/>
      <c r="F62" s="4" t="n"/>
      <c r="G62" s="21" t="n"/>
      <c r="H62" s="7" t="n"/>
    </row>
    <row r="63">
      <c r="A63" s="4" t="n"/>
      <c r="B63" s="2" t="n"/>
      <c r="C63" s="20" t="n"/>
      <c r="D63" s="4" t="n"/>
      <c r="E63" s="4" t="n"/>
      <c r="F63" s="4" t="n"/>
      <c r="G63" s="21" t="n"/>
      <c r="H63" s="7" t="n"/>
    </row>
    <row r="64">
      <c r="A64" s="4" t="n"/>
      <c r="B64" s="2" t="n"/>
      <c r="C64" s="20" t="n"/>
      <c r="D64" s="4" t="n"/>
      <c r="E64" s="4" t="n"/>
      <c r="F64" s="4" t="n"/>
      <c r="G64" s="21" t="n"/>
      <c r="H64" s="7" t="n"/>
    </row>
    <row r="65">
      <c r="A65" s="4" t="n"/>
      <c r="B65" s="2" t="n"/>
      <c r="C65" s="20" t="n"/>
      <c r="D65" s="4" t="n"/>
      <c r="E65" s="4" t="n"/>
      <c r="F65" s="4" t="n"/>
      <c r="G65" s="21" t="n"/>
      <c r="H65" s="7" t="n"/>
    </row>
    <row r="66">
      <c r="A66" s="4" t="n"/>
      <c r="B66" s="2" t="n"/>
      <c r="C66" s="20" t="n"/>
      <c r="D66" s="4" t="n"/>
      <c r="E66" s="4" t="n"/>
      <c r="F66" s="4" t="n"/>
      <c r="G66" s="21" t="n"/>
      <c r="H66" s="7" t="n"/>
    </row>
    <row r="67">
      <c r="A67" s="4" t="n"/>
      <c r="B67" s="2" t="n"/>
      <c r="C67" s="20" t="n"/>
      <c r="D67" s="4" t="n"/>
      <c r="E67" s="4" t="n"/>
      <c r="F67" s="4" t="n"/>
      <c r="G67" s="21" t="n"/>
      <c r="H67" s="7" t="n"/>
    </row>
    <row r="68">
      <c r="A68" s="4" t="n"/>
      <c r="B68" s="2" t="n"/>
      <c r="C68" s="20" t="n"/>
      <c r="D68" s="4" t="n"/>
      <c r="E68" s="4" t="n"/>
      <c r="F68" s="4" t="n"/>
      <c r="G68" s="21" t="n"/>
      <c r="H68" s="7" t="n"/>
    </row>
    <row r="69">
      <c r="A69" s="4" t="n"/>
      <c r="B69" s="2" t="n"/>
      <c r="C69" s="20" t="n"/>
      <c r="D69" s="4" t="n"/>
      <c r="E69" s="4" t="n"/>
      <c r="F69" s="4" t="n"/>
      <c r="G69" s="21" t="n"/>
      <c r="H69" s="7" t="n"/>
    </row>
    <row r="70">
      <c r="A70" s="4" t="n"/>
      <c r="B70" s="2" t="n"/>
      <c r="C70" s="20" t="n"/>
      <c r="D70" s="4" t="n"/>
      <c r="E70" s="4" t="n"/>
      <c r="F70" s="4" t="n"/>
      <c r="G70" s="21" t="n"/>
      <c r="H70" s="7" t="n"/>
    </row>
    <row r="71">
      <c r="A71" s="4" t="n"/>
      <c r="B71" s="2" t="n"/>
      <c r="C71" s="20" t="n"/>
      <c r="D71" s="4" t="n"/>
      <c r="E71" s="4" t="n"/>
      <c r="F71" s="4" t="n"/>
      <c r="G71" s="21" t="n"/>
      <c r="H71" s="7" t="n"/>
    </row>
    <row r="72">
      <c r="A72" s="4" t="n"/>
      <c r="B72" s="2" t="n"/>
      <c r="C72" s="20" t="n"/>
      <c r="D72" s="4" t="n"/>
      <c r="E72" s="4" t="n"/>
      <c r="F72" s="4" t="n"/>
      <c r="G72" s="21" t="n"/>
      <c r="H72" s="7" t="n"/>
    </row>
    <row r="73">
      <c r="A73" s="4" t="n"/>
      <c r="B73" s="2" t="n"/>
      <c r="C73" s="20" t="n"/>
      <c r="D73" s="4" t="n"/>
      <c r="E73" s="4" t="n"/>
      <c r="F73" s="4" t="n"/>
      <c r="G73" s="21" t="n"/>
      <c r="H73" s="7" t="n"/>
    </row>
    <row r="74">
      <c r="A74" s="4" t="n"/>
      <c r="B74" s="2" t="n"/>
      <c r="C74" s="20" t="n"/>
      <c r="D74" s="4" t="n"/>
      <c r="E74" s="4" t="n"/>
      <c r="F74" s="4" t="n"/>
      <c r="G74" s="21" t="n"/>
      <c r="H74" s="7" t="n"/>
    </row>
    <row r="75">
      <c r="A75" s="4" t="n"/>
      <c r="B75" s="2" t="n"/>
      <c r="C75" s="20" t="n"/>
      <c r="D75" s="4" t="n"/>
      <c r="E75" s="4" t="n"/>
      <c r="F75" s="4" t="n"/>
      <c r="G75" s="21" t="n"/>
      <c r="H75" s="7" t="n"/>
    </row>
    <row r="76">
      <c r="A76" s="4" t="n"/>
      <c r="B76" s="2" t="n"/>
      <c r="C76" s="20" t="n"/>
      <c r="D76" s="4" t="n"/>
      <c r="E76" s="4" t="n"/>
      <c r="F76" s="4" t="n"/>
      <c r="G76" s="21" t="n"/>
      <c r="H76" s="7" t="n"/>
    </row>
    <row r="77">
      <c r="A77" s="4" t="n"/>
      <c r="B77" s="2" t="n"/>
      <c r="C77" s="20" t="n"/>
      <c r="D77" s="4" t="n"/>
      <c r="E77" s="4" t="n"/>
      <c r="F77" s="4" t="n"/>
      <c r="G77" s="21" t="n"/>
      <c r="H77" s="7" t="n"/>
    </row>
    <row r="78">
      <c r="A78" s="4" t="n"/>
      <c r="B78" s="2" t="n"/>
      <c r="C78" s="20" t="n"/>
      <c r="D78" s="4" t="n"/>
      <c r="E78" s="4" t="n"/>
      <c r="F78" s="4" t="n"/>
      <c r="G78" s="21" t="n"/>
      <c r="H78" s="7" t="n"/>
    </row>
    <row r="79">
      <c r="A79" s="4" t="n"/>
      <c r="B79" s="2" t="n"/>
      <c r="C79" s="20" t="n"/>
      <c r="D79" s="4" t="n"/>
      <c r="E79" s="4" t="n"/>
      <c r="F79" s="4" t="n"/>
      <c r="G79" s="21" t="n"/>
      <c r="H79" s="7" t="n"/>
    </row>
    <row r="80">
      <c r="A80" s="4" t="n"/>
      <c r="B80" s="2" t="n"/>
      <c r="C80" s="20" t="n"/>
      <c r="D80" s="4" t="n"/>
      <c r="E80" s="4" t="n"/>
      <c r="F80" s="4" t="n"/>
      <c r="G80" s="21" t="n"/>
      <c r="H80" s="7" t="n"/>
    </row>
    <row r="81">
      <c r="A81" s="4" t="n"/>
      <c r="B81" s="2" t="n"/>
      <c r="C81" s="20" t="n"/>
      <c r="D81" s="4" t="n"/>
      <c r="E81" s="4" t="n"/>
      <c r="F81" s="4" t="n"/>
      <c r="G81" s="21" t="n"/>
      <c r="H81" s="7" t="n"/>
    </row>
    <row r="82">
      <c r="A82" s="4" t="n"/>
      <c r="B82" s="2" t="n"/>
      <c r="C82" s="20" t="n"/>
      <c r="D82" s="4" t="n"/>
      <c r="E82" s="4" t="n"/>
      <c r="F82" s="4" t="n"/>
      <c r="G82" s="21" t="n"/>
      <c r="H82" s="7" t="n"/>
    </row>
    <row r="83">
      <c r="A83" s="4" t="n"/>
      <c r="B83" s="2" t="n"/>
      <c r="C83" s="20" t="n"/>
      <c r="D83" s="4" t="n"/>
      <c r="E83" s="4" t="n"/>
      <c r="F83" s="4" t="n"/>
      <c r="G83" s="21" t="n"/>
      <c r="H83" s="7" t="n"/>
    </row>
    <row r="84">
      <c r="A84" s="4" t="n"/>
      <c r="B84" s="2" t="n"/>
      <c r="C84" s="20" t="n"/>
      <c r="D84" s="4" t="n"/>
      <c r="E84" s="4" t="n"/>
      <c r="F84" s="4" t="n"/>
      <c r="G84" s="21" t="n"/>
      <c r="H84" s="7" t="n"/>
    </row>
    <row r="85">
      <c r="A85" s="4" t="n"/>
      <c r="B85" s="2" t="n"/>
      <c r="C85" s="20" t="n"/>
      <c r="D85" s="4" t="n"/>
      <c r="E85" s="4" t="n"/>
      <c r="F85" s="4" t="n"/>
      <c r="G85" s="21" t="n"/>
      <c r="H85" s="7" t="n"/>
    </row>
    <row r="86">
      <c r="A86" s="4" t="n"/>
      <c r="B86" s="2" t="n"/>
      <c r="C86" s="20" t="n"/>
      <c r="D86" s="4" t="n"/>
      <c r="E86" s="4" t="n"/>
      <c r="F86" s="4" t="n"/>
      <c r="G86" s="21" t="n"/>
      <c r="H86" s="7" t="n"/>
    </row>
    <row r="87">
      <c r="A87" s="4" t="n"/>
      <c r="B87" s="2" t="n"/>
      <c r="C87" s="20" t="n"/>
      <c r="D87" s="4" t="n"/>
      <c r="E87" s="4" t="n"/>
      <c r="F87" s="4" t="n"/>
      <c r="G87" s="21" t="n"/>
      <c r="H87" s="7" t="n"/>
    </row>
    <row r="88">
      <c r="A88" s="4" t="n"/>
      <c r="B88" s="2" t="n"/>
      <c r="C88" s="20" t="n"/>
      <c r="D88" s="4" t="n"/>
      <c r="E88" s="4" t="n"/>
      <c r="F88" s="4" t="n"/>
      <c r="G88" s="21" t="n"/>
      <c r="H88" s="7" t="n"/>
    </row>
    <row r="89">
      <c r="A89" s="4" t="n"/>
      <c r="B89" s="2" t="n"/>
      <c r="C89" s="20" t="n"/>
      <c r="D89" s="4" t="n"/>
      <c r="E89" s="4" t="n"/>
      <c r="F89" s="4" t="n"/>
      <c r="G89" s="21" t="n"/>
      <c r="H89" s="7" t="n"/>
    </row>
    <row r="90">
      <c r="A90" s="4" t="n"/>
      <c r="B90" s="2" t="n"/>
      <c r="C90" s="20" t="n"/>
      <c r="D90" s="4" t="n"/>
      <c r="E90" s="4" t="n"/>
      <c r="F90" s="4" t="n"/>
      <c r="G90" s="21" t="n"/>
      <c r="H90" s="7" t="n"/>
    </row>
    <row r="91">
      <c r="A91" s="4" t="n"/>
      <c r="B91" s="2" t="n"/>
      <c r="C91" s="20" t="n"/>
      <c r="D91" s="4" t="n"/>
      <c r="E91" s="4" t="n"/>
      <c r="F91" s="4" t="n"/>
      <c r="G91" s="21" t="n"/>
      <c r="H91" s="7" t="n"/>
    </row>
    <row r="92">
      <c r="A92" s="4" t="n"/>
      <c r="B92" s="2" t="n"/>
      <c r="C92" s="20" t="n"/>
      <c r="D92" s="4" t="n"/>
      <c r="E92" s="4" t="n"/>
      <c r="F92" s="4" t="n"/>
      <c r="G92" s="21" t="n"/>
      <c r="H92" s="7" t="n"/>
    </row>
    <row r="93">
      <c r="A93" s="4" t="n"/>
      <c r="B93" s="2" t="n"/>
      <c r="C93" s="20" t="n"/>
      <c r="D93" s="4" t="n"/>
      <c r="E93" s="4" t="n"/>
      <c r="F93" s="4" t="n"/>
      <c r="G93" s="21" t="n"/>
      <c r="H93" s="7" t="n"/>
    </row>
    <row r="94">
      <c r="A94" s="4" t="n"/>
      <c r="B94" s="2" t="n"/>
      <c r="C94" s="20" t="n"/>
      <c r="D94" s="4" t="n"/>
      <c r="E94" s="4" t="n"/>
      <c r="F94" s="4" t="n"/>
      <c r="G94" s="21" t="n"/>
      <c r="H94" s="7" t="n"/>
    </row>
    <row r="95">
      <c r="A95" s="4" t="n"/>
      <c r="B95" s="2" t="n"/>
      <c r="C95" s="20" t="n"/>
      <c r="D95" s="4" t="n"/>
      <c r="E95" s="4" t="n"/>
      <c r="F95" s="4" t="n"/>
      <c r="G95" s="21" t="n"/>
      <c r="H95" s="7" t="n"/>
    </row>
    <row r="96">
      <c r="A96" s="4" t="n"/>
      <c r="B96" s="2" t="n"/>
      <c r="C96" s="20" t="n"/>
      <c r="D96" s="4" t="n"/>
      <c r="E96" s="4" t="n"/>
      <c r="F96" s="4" t="n"/>
      <c r="G96" s="21" t="n"/>
      <c r="H96" s="7" t="n"/>
    </row>
    <row r="97">
      <c r="A97" s="4" t="n"/>
      <c r="B97" s="2" t="n"/>
      <c r="C97" s="20" t="n"/>
      <c r="D97" s="4" t="n"/>
      <c r="E97" s="4" t="n"/>
      <c r="F97" s="4" t="n"/>
      <c r="G97" s="21" t="n"/>
      <c r="H97" s="7" t="n"/>
    </row>
    <row r="98">
      <c r="A98" s="4" t="n"/>
      <c r="B98" s="2" t="n"/>
      <c r="C98" s="20" t="n"/>
      <c r="D98" s="4" t="n"/>
      <c r="E98" s="4" t="n"/>
      <c r="F98" s="4" t="n"/>
      <c r="G98" s="21" t="n"/>
      <c r="H98" s="7" t="n"/>
    </row>
    <row r="99">
      <c r="A99" s="4" t="n"/>
      <c r="B99" s="2" t="n"/>
      <c r="C99" s="20" t="n"/>
      <c r="D99" s="4" t="n"/>
      <c r="E99" s="4" t="n"/>
      <c r="F99" s="4" t="n"/>
      <c r="G99" s="21" t="n"/>
      <c r="H99" s="7" t="n"/>
    </row>
    <row r="100">
      <c r="A100" s="4" t="n"/>
      <c r="B100" s="2" t="n"/>
      <c r="C100" s="20" t="n"/>
      <c r="D100" s="4" t="n"/>
      <c r="E100" s="4" t="n"/>
      <c r="F100" s="4" t="n"/>
      <c r="G100" s="21" t="n"/>
      <c r="H100" s="7" t="n"/>
    </row>
    <row r="101">
      <c r="A101" s="4" t="n"/>
      <c r="B101" s="2" t="n"/>
      <c r="C101" s="20" t="n"/>
      <c r="D101" s="4" t="n"/>
      <c r="E101" s="4" t="n"/>
      <c r="F101" s="4" t="n"/>
      <c r="G101" s="21" t="n"/>
      <c r="H101" s="7" t="n"/>
    </row>
  </sheetData>
  <autoFilter ref="A1:H101"/>
  <dataValidations count="2">
    <dataValidation sqref="D2:D101" showErrorMessage="1" showInputMessage="1" allowBlank="1" errorTitle="Forme juridique invalide" error="Sélectionnez une forme juridique proposée." type="list">
      <formula1>"SARL,SAS,EURL,Micro-entreprise"</formula1>
    </dataValidation>
    <dataValidation sqref="H2:H101" showErrorMessage="1" showInputMessage="1" allowBlank="1" errorTitle="Taux de TVA invalide" error="Sélectionnez un taux de TVA proposé." type="list">
      <formula1>='Instructions'!$H$3:$H$5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122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1" customWidth="1" min="1" max="1"/>
    <col width="18" customWidth="1" min="2" max="2"/>
    <col width="4" customWidth="1" min="3" max="3"/>
    <col width="17" customWidth="1" min="4" max="4"/>
    <col width="18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</cols>
  <sheetData>
    <row r="1" ht="30" customHeight="1">
      <c r="A1" s="22" t="inlineStr">
        <is>
          <t>Tableau de bord - Suivi de facturation</t>
        </is>
      </c>
    </row>
    <row r="3">
      <c r="A3" s="1" t="inlineStr">
        <is>
          <t>Indicateur</t>
        </is>
      </c>
      <c r="B3" s="1" t="inlineStr">
        <is>
          <t>Valeur</t>
        </is>
      </c>
    </row>
    <row r="4">
      <c r="A4" s="23" t="inlineStr">
        <is>
          <t>Total facturé HT</t>
        </is>
      </c>
      <c r="B4" s="24">
        <f>SUM('Factures'!$H$2:$H$101)</f>
        <v/>
      </c>
    </row>
    <row r="5">
      <c r="A5" s="23" t="inlineStr">
        <is>
          <t>Total TVA</t>
        </is>
      </c>
      <c r="B5" s="24">
        <f>SUM('Factures'!$J$2:$J$101)</f>
        <v/>
      </c>
    </row>
    <row r="6">
      <c r="A6" s="23" t="inlineStr">
        <is>
          <t>Total facturé TTC</t>
        </is>
      </c>
      <c r="B6" s="24">
        <f>SUM('Factures'!$K$2:$K$101)</f>
        <v/>
      </c>
    </row>
    <row r="7">
      <c r="A7" s="23" t="inlineStr">
        <is>
          <t>Total encaissé TTC</t>
        </is>
      </c>
      <c r="B7" s="25">
        <f>SUMIF('Factures'!$M$2:$M$101,"Réglée",'Factures'!$K$2:$K$101)</f>
        <v/>
      </c>
    </row>
    <row r="8">
      <c r="A8" s="23" t="inlineStr">
        <is>
          <t>Montant restant dû</t>
        </is>
      </c>
      <c r="B8" s="24">
        <f>SUMIF('Factures'!$M$2:$M$101,"&lt;&gt;Réglée",'Factures'!$K$2:$K$101)</f>
        <v/>
      </c>
    </row>
    <row r="9">
      <c r="A9" s="23" t="inlineStr">
        <is>
          <t>Nombre de factures</t>
        </is>
      </c>
      <c r="B9" s="26">
        <f>COUNTIF('Factures'!$A$2:$A$101,"&lt;&gt;")</f>
        <v/>
      </c>
    </row>
    <row r="10">
      <c r="A10" s="23" t="inlineStr">
        <is>
          <t>Nombre de factures réglées</t>
        </is>
      </c>
      <c r="B10" s="26">
        <f>COUNTIF('Factures'!$M$2:$M$101,"Réglée")</f>
        <v/>
      </c>
    </row>
    <row r="11">
      <c r="A11" s="23" t="inlineStr">
        <is>
          <t>Taux d'encaissement</t>
        </is>
      </c>
      <c r="B11" s="27">
        <f>IF('Tableau de bord'!$B$6=0,0,'Tableau de bord'!$B$7/'Tableau de bord'!$B$6)</f>
        <v/>
      </c>
    </row>
    <row r="12">
      <c r="A12" s="23" t="inlineStr">
        <is>
          <t>Montant moyen HT</t>
        </is>
      </c>
      <c r="B12" s="24">
        <f>IFERROR(AVERAGE('Factures'!$H$2:$H$101),0)</f>
        <v/>
      </c>
    </row>
    <row r="15">
      <c r="A15" s="28" t="inlineStr">
        <is>
          <t>Statut</t>
        </is>
      </c>
      <c r="B15" s="28" t="inlineStr">
        <is>
          <t>Nombre de factures</t>
        </is>
      </c>
      <c r="C15" s="28" t="inlineStr">
        <is>
          <t>Montant TTC</t>
        </is>
      </c>
    </row>
    <row r="16">
      <c r="A16" s="11" t="inlineStr">
        <is>
          <t>Réglée</t>
        </is>
      </c>
      <c r="B16" s="11">
        <f>IF('Tableau de bord'!$A16="","",COUNTIF('Factures'!$M$2:$M$101,'Tableau de bord'!$A16))</f>
        <v/>
      </c>
      <c r="C16" s="29">
        <f>IF('Tableau de bord'!$A16="","",SUMIF('Factures'!$M$2:$M$101,'Tableau de bord'!$A16,'Factures'!$K$2:$K$101))</f>
        <v/>
      </c>
    </row>
    <row r="17">
      <c r="A17" s="16" t="inlineStr">
        <is>
          <t>À relancer</t>
        </is>
      </c>
      <c r="B17" s="16">
        <f>IF('Tableau de bord'!$A17="","",COUNTIF('Factures'!$M$2:$M$101,'Tableau de bord'!$A17))</f>
        <v/>
      </c>
      <c r="C17" s="30">
        <f>IF('Tableau de bord'!$A17="","",SUMIF('Factures'!$M$2:$M$101,'Tableau de bord'!$A17,'Factures'!$K$2:$K$101))</f>
        <v/>
      </c>
    </row>
    <row r="18">
      <c r="A18" s="11" t="inlineStr">
        <is>
          <t>En retard</t>
        </is>
      </c>
      <c r="B18" s="11">
        <f>IF('Tableau de bord'!$A18="","",COUNTIF('Factures'!$M$2:$M$101,'Tableau de bord'!$A18))</f>
        <v/>
      </c>
      <c r="C18" s="29">
        <f>IF('Tableau de bord'!$A18="","",SUMIF('Factures'!$M$2:$M$101,'Tableau de bord'!$A18,'Factures'!$K$2:$K$101))</f>
        <v/>
      </c>
    </row>
    <row r="19">
      <c r="A19" s="16" t="n"/>
      <c r="B19" s="16">
        <f>IF('Tableau de bord'!$A19="","",COUNTIF('Factures'!$M$2:$M$101,'Tableau de bord'!$A19))</f>
        <v/>
      </c>
      <c r="C19" s="30">
        <f>IF('Tableau de bord'!$A19="","",SUMIF('Factures'!$M$2:$M$101,'Tableau de bord'!$A19,'Factures'!$K$2:$K$101))</f>
        <v/>
      </c>
    </row>
    <row r="20">
      <c r="A20" s="11" t="n"/>
      <c r="B20" s="11">
        <f>IF('Tableau de bord'!$A20="","",COUNTIF('Factures'!$M$2:$M$101,'Tableau de bord'!$A20))</f>
        <v/>
      </c>
      <c r="C20" s="29">
        <f>IF('Tableau de bord'!$A20="","",SUMIF('Factures'!$M$2:$M$101,'Tableau de bord'!$A20,'Factures'!$K$2:$K$101))</f>
        <v/>
      </c>
    </row>
    <row r="21">
      <c r="A21" s="16" t="n"/>
      <c r="B21" s="16">
        <f>IF('Tableau de bord'!$A21="","",COUNTIF('Factures'!$M$2:$M$101,'Tableau de bord'!$A21))</f>
        <v/>
      </c>
      <c r="C21" s="30">
        <f>IF('Tableau de bord'!$A21="","",SUMIF('Factures'!$M$2:$M$101,'Tableau de bord'!$A21,'Factures'!$K$2:$K$101))</f>
        <v/>
      </c>
    </row>
    <row r="22">
      <c r="A22" s="28" t="inlineStr">
        <is>
          <t>Client</t>
        </is>
      </c>
      <c r="B22" s="28" t="inlineStr">
        <is>
          <t>Montant TTC</t>
        </is>
      </c>
      <c r="C22" s="29">
        <f>IF('Tableau de bord'!$A22="","",SUMIF('Factures'!$M$2:$M$101,'Tableau de bord'!$A22,'Factures'!$K$2:$K$101))</f>
        <v/>
      </c>
      <c r="D22" s="28" t="inlineStr">
        <is>
          <t>Mois d'émission</t>
        </is>
      </c>
      <c r="E22" s="28" t="inlineStr">
        <is>
          <t>Facturation TTC</t>
        </is>
      </c>
    </row>
    <row r="23">
      <c r="A23" s="31">
        <f>IF('Factures'!$D2="","",'Factures'!$D2)</f>
        <v/>
      </c>
      <c r="B23" s="29">
        <f>IF('Factures'!$D2="","",'Factures'!$K2)</f>
        <v/>
      </c>
      <c r="C23" s="30">
        <f>IF('Tableau de bord'!$A23="","",SUMIF('Factures'!$M$2:$M$101,'Tableau de bord'!$A23,'Factures'!$K$2:$K$101))</f>
        <v/>
      </c>
      <c r="D23" s="32" t="n">
        <v>46023</v>
      </c>
      <c r="E23" s="29">
        <f>SUMIFS('Factures'!$K$2:$K$101,'Factures'!$B$2:$B$101,"&gt;="&amp;'Tableau de bord'!$D23,'Factures'!$B$2:$B$101,"&lt;"&amp;'Tableau de bord'!$D24)</f>
        <v/>
      </c>
    </row>
    <row r="24">
      <c r="A24" s="33">
        <f>IF('Factures'!$D3="","",'Factures'!$D3)</f>
        <v/>
      </c>
      <c r="B24" s="30">
        <f>IF('Factures'!$D3="","",'Factures'!$K3)</f>
        <v/>
      </c>
      <c r="C24" s="29">
        <f>IF('Tableau de bord'!$A24="","",SUMIF('Factures'!$M$2:$M$101,'Tableau de bord'!$A24,'Factures'!$K$2:$K$101))</f>
        <v/>
      </c>
      <c r="D24" s="34" t="n">
        <v>46054</v>
      </c>
      <c r="E24" s="30">
        <f>SUMIFS('Factures'!$K$2:$K$101,'Factures'!$B$2:$B$101,"&gt;="&amp;'Tableau de bord'!$D24,'Factures'!$B$2:$B$101,"&lt;"&amp;'Tableau de bord'!$D25)</f>
        <v/>
      </c>
    </row>
    <row r="25">
      <c r="A25" s="31">
        <f>IF('Factures'!$D4="","",'Factures'!$D4)</f>
        <v/>
      </c>
      <c r="B25" s="29">
        <f>IF('Factures'!$D4="","",'Factures'!$K4)</f>
        <v/>
      </c>
      <c r="C25" s="30">
        <f>IF('Tableau de bord'!$A25="","",SUMIF('Factures'!$M$2:$M$101,'Tableau de bord'!$A25,'Factures'!$K$2:$K$101))</f>
        <v/>
      </c>
      <c r="D25" s="32" t="n">
        <v>46082</v>
      </c>
      <c r="E25" s="29">
        <f>SUMIFS('Factures'!$K$2:$K$101,'Factures'!$B$2:$B$101,"&gt;="&amp;'Tableau de bord'!$D25,'Factures'!$B$2:$B$101,"&lt;"&amp;'Tableau de bord'!$D26)</f>
        <v/>
      </c>
    </row>
    <row r="26">
      <c r="A26" s="33">
        <f>IF('Factures'!$D5="","",'Factures'!$D5)</f>
        <v/>
      </c>
      <c r="B26" s="30">
        <f>IF('Factures'!$D5="","",'Factures'!$K5)</f>
        <v/>
      </c>
      <c r="C26" s="29">
        <f>IF('Tableau de bord'!$A26="","",SUMIF('Factures'!$M$2:$M$101,'Tableau de bord'!$A26,'Factures'!$K$2:$K$101))</f>
        <v/>
      </c>
      <c r="D26" s="34" t="n">
        <v>46113</v>
      </c>
      <c r="E26" s="30">
        <f>SUMIFS('Factures'!$K$2:$K$101,'Factures'!$B$2:$B$101,"&gt;="&amp;'Tableau de bord'!$D26,'Factures'!$B$2:$B$101,"&lt;"&amp;'Tableau de bord'!$D27)</f>
        <v/>
      </c>
    </row>
    <row r="27">
      <c r="A27" s="31">
        <f>IF('Factures'!$D6="","",'Factures'!$D6)</f>
        <v/>
      </c>
      <c r="B27" s="29">
        <f>IF('Factures'!$D6="","",'Factures'!$K6)</f>
        <v/>
      </c>
      <c r="C27" s="30">
        <f>IF('Tableau de bord'!$A27="","",SUMIF('Factures'!$M$2:$M$101,'Tableau de bord'!$A27,'Factures'!$K$2:$K$101))</f>
        <v/>
      </c>
      <c r="D27" s="32" t="n">
        <v>46143</v>
      </c>
      <c r="E27" s="29">
        <f>SUMIFS('Factures'!$K$2:$K$101,'Factures'!$B$2:$B$101,"&gt;="&amp;'Tableau de bord'!$D27,'Factures'!$B$2:$B$101,"&lt;"&amp;'Tableau de bord'!$D28)</f>
        <v/>
      </c>
    </row>
    <row r="28">
      <c r="A28" s="33">
        <f>IF('Factures'!$D7="","",'Factures'!$D7)</f>
        <v/>
      </c>
      <c r="B28" s="30">
        <f>IF('Factures'!$D7="","",'Factures'!$K7)</f>
        <v/>
      </c>
      <c r="C28" s="29">
        <f>IF('Tableau de bord'!$A28="","",SUMIF('Factures'!$M$2:$M$101,'Tableau de bord'!$A28,'Factures'!$K$2:$K$101))</f>
        <v/>
      </c>
      <c r="D28" s="34" t="n">
        <v>46174</v>
      </c>
      <c r="E28" s="30">
        <f>SUMIFS('Factures'!$K$2:$K$101,'Factures'!$B$2:$B$101,"&gt;="&amp;'Tableau de bord'!$D28,'Factures'!$B$2:$B$101,"&lt;"&amp;'Tableau de bord'!$D29)</f>
        <v/>
      </c>
    </row>
    <row r="29">
      <c r="A29" s="31">
        <f>IF('Factures'!$D8="","",'Factures'!$D8)</f>
        <v/>
      </c>
      <c r="B29" s="29">
        <f>IF('Factures'!$D8="","",'Factures'!$K8)</f>
        <v/>
      </c>
      <c r="C29" s="30">
        <f>IF('Tableau de bord'!$A29="","",SUMIF('Factures'!$M$2:$M$101,'Tableau de bord'!$A29,'Factures'!$K$2:$K$101))</f>
        <v/>
      </c>
      <c r="D29" s="32" t="n">
        <v>46204</v>
      </c>
      <c r="E29" s="29">
        <f>SUMIFS('Factures'!$K$2:$K$101,'Factures'!$B$2:$B$101,"&gt;="&amp;'Tableau de bord'!$D29,'Factures'!$B$2:$B$101,"&lt;"&amp;'Tableau de bord'!$D30)</f>
        <v/>
      </c>
    </row>
    <row r="30">
      <c r="A30" s="33">
        <f>IF('Factures'!$D9="","",'Factures'!$D9)</f>
        <v/>
      </c>
      <c r="B30" s="30">
        <f>IF('Factures'!$D9="","",'Factures'!$K9)</f>
        <v/>
      </c>
      <c r="C30" s="29">
        <f>IF('Tableau de bord'!$A30="","",SUMIF('Factures'!$M$2:$M$101,'Tableau de bord'!$A30,'Factures'!$K$2:$K$101))</f>
        <v/>
      </c>
      <c r="D30" s="34" t="n">
        <v>46235</v>
      </c>
      <c r="E30" s="30">
        <f>SUMIFS('Factures'!$K$2:$K$101,'Factures'!$B$2:$B$101,"&gt;="&amp;'Tableau de bord'!$D30,'Factures'!$B$2:$B$101,"&lt;"&amp;'Tableau de bord'!$D31)</f>
        <v/>
      </c>
    </row>
    <row r="31">
      <c r="A31" s="31">
        <f>IF('Factures'!$D10="","",'Factures'!$D10)</f>
        <v/>
      </c>
      <c r="B31" s="29">
        <f>IF('Factures'!$D10="","",'Factures'!$K10)</f>
        <v/>
      </c>
      <c r="C31" s="30">
        <f>IF('Tableau de bord'!$A31="","",SUMIF('Factures'!$M$2:$M$101,'Tableau de bord'!$A31,'Factures'!$K$2:$K$101))</f>
        <v/>
      </c>
      <c r="D31" s="32" t="n">
        <v>46266</v>
      </c>
      <c r="E31" s="29">
        <f>SUMIFS('Factures'!$K$2:$K$101,'Factures'!$B$2:$B$101,"&gt;="&amp;'Tableau de bord'!$D31,'Factures'!$B$2:$B$101,"&lt;"&amp;'Tableau de bord'!$D32)</f>
        <v/>
      </c>
    </row>
    <row r="32">
      <c r="A32" s="33">
        <f>IF('Factures'!$D11="","",'Factures'!$D11)</f>
        <v/>
      </c>
      <c r="B32" s="30">
        <f>IF('Factures'!$D11="","",'Factures'!$K11)</f>
        <v/>
      </c>
      <c r="C32" s="29">
        <f>IF('Tableau de bord'!$A32="","",SUMIF('Factures'!$M$2:$M$101,'Tableau de bord'!$A32,'Factures'!$K$2:$K$101))</f>
        <v/>
      </c>
      <c r="D32" s="34" t="n">
        <v>46296</v>
      </c>
      <c r="E32" s="30">
        <f>SUMIFS('Factures'!$K$2:$K$101,'Factures'!$B$2:$B$101,"&gt;="&amp;'Tableau de bord'!$D32,'Factures'!$B$2:$B$101,"&lt;"&amp;'Tableau de bord'!$D33)</f>
        <v/>
      </c>
    </row>
    <row r="33">
      <c r="A33" s="31">
        <f>IF('Factures'!$D12="","",'Factures'!$D12)</f>
        <v/>
      </c>
      <c r="B33" s="29">
        <f>IF('Factures'!$D12="","",'Factures'!$K12)</f>
        <v/>
      </c>
      <c r="C33" s="30">
        <f>IF('Tableau de bord'!$A33="","",SUMIF('Factures'!$M$2:$M$101,'Tableau de bord'!$A33,'Factures'!$K$2:$K$101))</f>
        <v/>
      </c>
      <c r="D33" s="32" t="n">
        <v>46327</v>
      </c>
      <c r="E33" s="29">
        <f>SUMIFS('Factures'!$K$2:$K$101,'Factures'!$B$2:$B$101,"&gt;="&amp;'Tableau de bord'!$D33,'Factures'!$B$2:$B$101,"&lt;"&amp;'Tableau de bord'!$D34)</f>
        <v/>
      </c>
    </row>
    <row r="34">
      <c r="A34" s="33">
        <f>IF('Factures'!$D13="","",'Factures'!$D13)</f>
        <v/>
      </c>
      <c r="B34" s="30">
        <f>IF('Factures'!$D13="","",'Factures'!$K13)</f>
        <v/>
      </c>
      <c r="C34" s="29">
        <f>IF('Tableau de bord'!$A34="","",SUMIF('Factures'!$M$2:$M$101,'Tableau de bord'!$A34,'Factures'!$K$2:$K$101))</f>
        <v/>
      </c>
      <c r="D34" s="34" t="n">
        <v>46357</v>
      </c>
      <c r="E34" s="30">
        <f>SUMIFS('Factures'!$K$2:$K$101,'Factures'!$B$2:$B$101,"&gt;="&amp;'Tableau de bord'!$D34,'Factures'!$B$2:$B$101,"&lt;"&amp;'Tableau de bord'!$D35)</f>
        <v/>
      </c>
    </row>
    <row r="35">
      <c r="A35" s="31">
        <f>IF('Factures'!$D14="","",'Factures'!$D14)</f>
        <v/>
      </c>
      <c r="B35" s="29">
        <f>IF('Factures'!$D14="","",'Factures'!$K14)</f>
        <v/>
      </c>
      <c r="C35" s="30">
        <f>IF('Tableau de bord'!$A35="","",SUMIF('Factures'!$M$2:$M$101,'Tableau de bord'!$A35,'Factures'!$K$2:$K$101))</f>
        <v/>
      </c>
      <c r="D35" s="34" t="n">
        <v>46388</v>
      </c>
      <c r="E35" s="29">
        <f>IF(OR('Tableau de bord'!$D35="",'Tableau de bord'!$D36=""),"",SUMIFS('Factures'!$K$2:$K$101,'Factures'!$B$2:$B$101,"&gt;="&amp;'Tableau de bord'!$D35,'Factures'!$B$2:$B$101,"&lt;"&amp;'Tableau de bord'!$D36))</f>
        <v/>
      </c>
    </row>
    <row r="36">
      <c r="A36" s="33">
        <f>IF('Factures'!$D15="","",'Factures'!$D15)</f>
        <v/>
      </c>
      <c r="B36" s="30">
        <f>IF('Factures'!$D15="","",'Factures'!$K15)</f>
        <v/>
      </c>
      <c r="C36" s="29">
        <f>IF('Tableau de bord'!$A36="","",SUMIF('Factures'!$M$2:$M$101,'Tableau de bord'!$A36,'Factures'!$K$2:$K$101))</f>
        <v/>
      </c>
      <c r="E36" s="30">
        <f>IF(OR('Tableau de bord'!$D36="",'Tableau de bord'!$D37=""),"",SUMIFS('Factures'!$K$2:$K$101,'Factures'!$B$2:$B$101,"&gt;="&amp;'Tableau de bord'!$D36,'Factures'!$B$2:$B$101,"&lt;"&amp;'Tableau de bord'!$D37))</f>
        <v/>
      </c>
    </row>
    <row r="37">
      <c r="A37" s="31">
        <f>IF('Factures'!$D16="","",'Factures'!$D16)</f>
        <v/>
      </c>
      <c r="B37" s="29">
        <f>IF('Factures'!$D16="","",'Factures'!$K16)</f>
        <v/>
      </c>
      <c r="C37" s="30">
        <f>IF('Tableau de bord'!$A37="","",SUMIF('Factures'!$M$2:$M$101,'Tableau de bord'!$A37,'Factures'!$K$2:$K$101))</f>
        <v/>
      </c>
      <c r="E37" s="29">
        <f>IF(OR('Tableau de bord'!$D37="",'Tableau de bord'!$D38=""),"",SUMIFS('Factures'!$K$2:$K$101,'Factures'!$B$2:$B$101,"&gt;="&amp;'Tableau de bord'!$D37,'Factures'!$B$2:$B$101,"&lt;"&amp;'Tableau de bord'!$D38))</f>
        <v/>
      </c>
    </row>
    <row r="38">
      <c r="A38" s="33">
        <f>IF('Factures'!$D17="","",'Factures'!$D17)</f>
        <v/>
      </c>
      <c r="B38" s="30">
        <f>IF('Factures'!$D17="","",'Factures'!$K17)</f>
        <v/>
      </c>
      <c r="C38" s="29">
        <f>IF('Tableau de bord'!$A38="","",SUMIF('Factures'!$M$2:$M$101,'Tableau de bord'!$A38,'Factures'!$K$2:$K$101))</f>
        <v/>
      </c>
      <c r="E38" s="30">
        <f>IF(OR('Tableau de bord'!$D38="",'Tableau de bord'!$D39=""),"",SUMIFS('Factures'!$K$2:$K$101,'Factures'!$B$2:$B$101,"&gt;="&amp;'Tableau de bord'!$D38,'Factures'!$B$2:$B$101,"&lt;"&amp;'Tableau de bord'!$D39))</f>
        <v/>
      </c>
    </row>
    <row r="39">
      <c r="A39" s="31">
        <f>IF('Factures'!$D18="","",'Factures'!$D18)</f>
        <v/>
      </c>
      <c r="B39" s="29">
        <f>IF('Factures'!$D18="","",'Factures'!$K18)</f>
        <v/>
      </c>
      <c r="C39" s="30">
        <f>IF('Tableau de bord'!$A39="","",SUMIF('Factures'!$M$2:$M$101,'Tableau de bord'!$A39,'Factures'!$K$2:$K$101))</f>
        <v/>
      </c>
      <c r="E39" s="29">
        <f>IF(OR('Tableau de bord'!$D39="",'Tableau de bord'!$D40=""),"",SUMIFS('Factures'!$K$2:$K$101,'Factures'!$B$2:$B$101,"&gt;="&amp;'Tableau de bord'!$D39,'Factures'!$B$2:$B$101,"&lt;"&amp;'Tableau de bord'!$D40))</f>
        <v/>
      </c>
    </row>
    <row r="40">
      <c r="A40" s="33">
        <f>IF('Factures'!$D19="","",'Factures'!$D19)</f>
        <v/>
      </c>
      <c r="B40" s="30">
        <f>IF('Factures'!$D19="","",'Factures'!$K19)</f>
        <v/>
      </c>
      <c r="C40" s="29">
        <f>IF('Tableau de bord'!$A40="","",SUMIF('Factures'!$M$2:$M$101,'Tableau de bord'!$A40,'Factures'!$K$2:$K$101))</f>
        <v/>
      </c>
      <c r="E40" s="30">
        <f>IF(OR('Tableau de bord'!$D40="",'Tableau de bord'!$D41=""),"",SUMIFS('Factures'!$K$2:$K$101,'Factures'!$B$2:$B$101,"&gt;="&amp;'Tableau de bord'!$D40,'Factures'!$B$2:$B$101,"&lt;"&amp;'Tableau de bord'!$D41))</f>
        <v/>
      </c>
    </row>
    <row r="41">
      <c r="A41" s="31">
        <f>IF('Factures'!$D20="","",'Factures'!$D20)</f>
        <v/>
      </c>
      <c r="B41" s="29">
        <f>IF('Factures'!$D20="","",'Factures'!$K20)</f>
        <v/>
      </c>
      <c r="C41" s="30">
        <f>IF('Tableau de bord'!$A41="","",SUMIF('Factures'!$M$2:$M$101,'Tableau de bord'!$A41,'Factures'!$K$2:$K$101))</f>
        <v/>
      </c>
      <c r="E41" s="29">
        <f>IF(OR('Tableau de bord'!$D41="",'Tableau de bord'!$D42=""),"",SUMIFS('Factures'!$K$2:$K$101,'Factures'!$B$2:$B$101,"&gt;="&amp;'Tableau de bord'!$D41,'Factures'!$B$2:$B$101,"&lt;"&amp;'Tableau de bord'!$D42))</f>
        <v/>
      </c>
    </row>
    <row r="42">
      <c r="A42" s="33">
        <f>IF('Factures'!$D21="","",'Factures'!$D21)</f>
        <v/>
      </c>
      <c r="B42" s="30">
        <f>IF('Factures'!$D21="","",'Factures'!$K21)</f>
        <v/>
      </c>
      <c r="C42" s="29">
        <f>IF('Tableau de bord'!$A42="","",SUMIF('Factures'!$M$2:$M$101,'Tableau de bord'!$A42,'Factures'!$K$2:$K$101))</f>
        <v/>
      </c>
      <c r="E42" s="30">
        <f>IF(OR('Tableau de bord'!$D42="",'Tableau de bord'!$D43=""),"",SUMIFS('Factures'!$K$2:$K$101,'Factures'!$B$2:$B$101,"&gt;="&amp;'Tableau de bord'!$D42,'Factures'!$B$2:$B$101,"&lt;"&amp;'Tableau de bord'!$D43))</f>
        <v/>
      </c>
    </row>
    <row r="43">
      <c r="A43" s="31">
        <f>IF('Factures'!$D22="","",'Factures'!$D22)</f>
        <v/>
      </c>
      <c r="B43" s="29">
        <f>IF('Factures'!$D22="","",'Factures'!$K22)</f>
        <v/>
      </c>
      <c r="C43" s="30">
        <f>IF('Tableau de bord'!$A43="","",SUMIF('Factures'!$M$2:$M$101,'Tableau de bord'!$A43,'Factures'!$K$2:$K$101))</f>
        <v/>
      </c>
      <c r="E43" s="29">
        <f>IF(OR('Tableau de bord'!$D43="",'Tableau de bord'!$D44=""),"",SUMIFS('Factures'!$K$2:$K$101,'Factures'!$B$2:$B$101,"&gt;="&amp;'Tableau de bord'!$D43,'Factures'!$B$2:$B$101,"&lt;"&amp;'Tableau de bord'!$D44))</f>
        <v/>
      </c>
    </row>
    <row r="44">
      <c r="A44" s="33">
        <f>IF('Factures'!$D23="","",'Factures'!$D23)</f>
        <v/>
      </c>
      <c r="B44" s="30">
        <f>IF('Factures'!$D23="","",'Factures'!$K23)</f>
        <v/>
      </c>
      <c r="C44" s="29">
        <f>IF('Tableau de bord'!$A44="","",SUMIF('Factures'!$M$2:$M$101,'Tableau de bord'!$A44,'Factures'!$K$2:$K$101))</f>
        <v/>
      </c>
      <c r="E44" s="30">
        <f>IF(OR('Tableau de bord'!$D44="",'Tableau de bord'!$D45=""),"",SUMIFS('Factures'!$K$2:$K$101,'Factures'!$B$2:$B$101,"&gt;="&amp;'Tableau de bord'!$D44,'Factures'!$B$2:$B$101,"&lt;"&amp;'Tableau de bord'!$D45))</f>
        <v/>
      </c>
    </row>
    <row r="45">
      <c r="A45" s="31">
        <f>IF('Factures'!$D24="","",'Factures'!$D24)</f>
        <v/>
      </c>
      <c r="B45" s="29">
        <f>IF('Factures'!$D24="","",'Factures'!$K24)</f>
        <v/>
      </c>
      <c r="C45" s="30">
        <f>IF('Tableau de bord'!$A45="","",SUMIF('Factures'!$M$2:$M$101,'Tableau de bord'!$A45,'Factures'!$K$2:$K$101))</f>
        <v/>
      </c>
      <c r="E45" s="29">
        <f>IF(OR('Tableau de bord'!$D45="",'Tableau de bord'!$D46=""),"",SUMIFS('Factures'!$K$2:$K$101,'Factures'!$B$2:$B$101,"&gt;="&amp;'Tableau de bord'!$D45,'Factures'!$B$2:$B$101,"&lt;"&amp;'Tableau de bord'!$D46))</f>
        <v/>
      </c>
    </row>
    <row r="46">
      <c r="A46" s="33">
        <f>IF('Factures'!$D25="","",'Factures'!$D25)</f>
        <v/>
      </c>
      <c r="B46" s="30">
        <f>IF('Factures'!$D25="","",'Factures'!$K25)</f>
        <v/>
      </c>
      <c r="C46" s="29">
        <f>IF('Tableau de bord'!$A46="","",SUMIF('Factures'!$M$2:$M$101,'Tableau de bord'!$A46,'Factures'!$K$2:$K$101))</f>
        <v/>
      </c>
      <c r="E46" s="30">
        <f>IF(OR('Tableau de bord'!$D46="",'Tableau de bord'!$D47=""),"",SUMIFS('Factures'!$K$2:$K$101,'Factures'!$B$2:$B$101,"&gt;="&amp;'Tableau de bord'!$D46,'Factures'!$B$2:$B$101,"&lt;"&amp;'Tableau de bord'!$D47))</f>
        <v/>
      </c>
    </row>
    <row r="47">
      <c r="A47" s="31">
        <f>IF('Factures'!$D26="","",'Factures'!$D26)</f>
        <v/>
      </c>
      <c r="B47" s="29">
        <f>IF('Factures'!$D26="","",'Factures'!$K26)</f>
        <v/>
      </c>
      <c r="C47" s="30">
        <f>IF('Tableau de bord'!$A47="","",SUMIF('Factures'!$M$2:$M$101,'Tableau de bord'!$A47,'Factures'!$K$2:$K$101))</f>
        <v/>
      </c>
      <c r="E47" s="29">
        <f>IF(OR('Tableau de bord'!$D47="",'Tableau de bord'!$D48=""),"",SUMIFS('Factures'!$K$2:$K$101,'Factures'!$B$2:$B$101,"&gt;="&amp;'Tableau de bord'!$D47,'Factures'!$B$2:$B$101,"&lt;"&amp;'Tableau de bord'!$D48))</f>
        <v/>
      </c>
    </row>
    <row r="48">
      <c r="A48" s="33">
        <f>IF('Factures'!$D27="","",'Factures'!$D27)</f>
        <v/>
      </c>
      <c r="B48" s="30">
        <f>IF('Factures'!$D27="","",'Factures'!$K27)</f>
        <v/>
      </c>
      <c r="C48" s="29">
        <f>IF('Tableau de bord'!$A48="","",SUMIF('Factures'!$M$2:$M$101,'Tableau de bord'!$A48,'Factures'!$K$2:$K$101))</f>
        <v/>
      </c>
      <c r="E48" s="30">
        <f>IF(OR('Tableau de bord'!$D48="",'Tableau de bord'!$D49=""),"",SUMIFS('Factures'!$K$2:$K$101,'Factures'!$B$2:$B$101,"&gt;="&amp;'Tableau de bord'!$D48,'Factures'!$B$2:$B$101,"&lt;"&amp;'Tableau de bord'!$D49))</f>
        <v/>
      </c>
    </row>
    <row r="49">
      <c r="A49" s="31">
        <f>IF('Factures'!$D28="","",'Factures'!$D28)</f>
        <v/>
      </c>
      <c r="B49" s="29">
        <f>IF('Factures'!$D28="","",'Factures'!$K28)</f>
        <v/>
      </c>
      <c r="C49" s="30">
        <f>IF('Tableau de bord'!$A49="","",SUMIF('Factures'!$M$2:$M$101,'Tableau de bord'!$A49,'Factures'!$K$2:$K$101))</f>
        <v/>
      </c>
      <c r="E49" s="29">
        <f>IF(OR('Tableau de bord'!$D49="",'Tableau de bord'!$D50=""),"",SUMIFS('Factures'!$K$2:$K$101,'Factures'!$B$2:$B$101,"&gt;="&amp;'Tableau de bord'!$D49,'Factures'!$B$2:$B$101,"&lt;"&amp;'Tableau de bord'!$D50))</f>
        <v/>
      </c>
    </row>
    <row r="50">
      <c r="A50" s="33">
        <f>IF('Factures'!$D29="","",'Factures'!$D29)</f>
        <v/>
      </c>
      <c r="B50" s="30">
        <f>IF('Factures'!$D29="","",'Factures'!$K29)</f>
        <v/>
      </c>
      <c r="C50" s="29">
        <f>IF('Tableau de bord'!$A50="","",SUMIF('Factures'!$M$2:$M$101,'Tableau de bord'!$A50,'Factures'!$K$2:$K$101))</f>
        <v/>
      </c>
      <c r="E50" s="30">
        <f>IF(OR('Tableau de bord'!$D50="",'Tableau de bord'!$D51=""),"",SUMIFS('Factures'!$K$2:$K$101,'Factures'!$B$2:$B$101,"&gt;="&amp;'Tableau de bord'!$D50,'Factures'!$B$2:$B$101,"&lt;"&amp;'Tableau de bord'!$D51))</f>
        <v/>
      </c>
    </row>
    <row r="51">
      <c r="A51" s="31">
        <f>IF('Factures'!$D30="","",'Factures'!$D30)</f>
        <v/>
      </c>
      <c r="B51" s="29">
        <f>IF('Factures'!$D30="","",'Factures'!$K30)</f>
        <v/>
      </c>
      <c r="C51" s="30">
        <f>IF('Tableau de bord'!$A51="","",SUMIF('Factures'!$M$2:$M$101,'Tableau de bord'!$A51,'Factures'!$K$2:$K$101))</f>
        <v/>
      </c>
      <c r="E51" s="29">
        <f>IF(OR('Tableau de bord'!$D51="",'Tableau de bord'!$D52=""),"",SUMIFS('Factures'!$K$2:$K$101,'Factures'!$B$2:$B$101,"&gt;="&amp;'Tableau de bord'!$D51,'Factures'!$B$2:$B$101,"&lt;"&amp;'Tableau de bord'!$D52))</f>
        <v/>
      </c>
    </row>
    <row r="52">
      <c r="A52" s="33">
        <f>IF('Factures'!$D31="","",'Factures'!$D31)</f>
        <v/>
      </c>
      <c r="B52" s="30">
        <f>IF('Factures'!$D31="","",'Factures'!$K31)</f>
        <v/>
      </c>
      <c r="C52" s="29">
        <f>IF('Tableau de bord'!$A52="","",SUMIF('Factures'!$M$2:$M$101,'Tableau de bord'!$A52,'Factures'!$K$2:$K$101))</f>
        <v/>
      </c>
      <c r="E52" s="30">
        <f>IF(OR('Tableau de bord'!$D52="",'Tableau de bord'!$D53=""),"",SUMIFS('Factures'!$K$2:$K$101,'Factures'!$B$2:$B$101,"&gt;="&amp;'Tableau de bord'!$D52,'Factures'!$B$2:$B$101,"&lt;"&amp;'Tableau de bord'!$D53))</f>
        <v/>
      </c>
    </row>
    <row r="53">
      <c r="A53" s="31">
        <f>IF('Factures'!$D32="","",'Factures'!$D32)</f>
        <v/>
      </c>
      <c r="B53" s="29">
        <f>IF('Factures'!$D32="","",'Factures'!$K32)</f>
        <v/>
      </c>
      <c r="C53" s="30">
        <f>IF('Tableau de bord'!$A53="","",SUMIF('Factures'!$M$2:$M$101,'Tableau de bord'!$A53,'Factures'!$K$2:$K$101))</f>
        <v/>
      </c>
      <c r="E53" s="29">
        <f>IF(OR('Tableau de bord'!$D53="",'Tableau de bord'!$D54=""),"",SUMIFS('Factures'!$K$2:$K$101,'Factures'!$B$2:$B$101,"&gt;="&amp;'Tableau de bord'!$D53,'Factures'!$B$2:$B$101,"&lt;"&amp;'Tableau de bord'!$D54))</f>
        <v/>
      </c>
    </row>
    <row r="54">
      <c r="A54" s="33">
        <f>IF('Factures'!$D33="","",'Factures'!$D33)</f>
        <v/>
      </c>
      <c r="B54" s="30">
        <f>IF('Factures'!$D33="","",'Factures'!$K33)</f>
        <v/>
      </c>
      <c r="C54" s="29">
        <f>IF('Tableau de bord'!$A54="","",SUMIF('Factures'!$M$2:$M$101,'Tableau de bord'!$A54,'Factures'!$K$2:$K$101))</f>
        <v/>
      </c>
      <c r="E54" s="30">
        <f>IF(OR('Tableau de bord'!$D54="",'Tableau de bord'!$D55=""),"",SUMIFS('Factures'!$K$2:$K$101,'Factures'!$B$2:$B$101,"&gt;="&amp;'Tableau de bord'!$D54,'Factures'!$B$2:$B$101,"&lt;"&amp;'Tableau de bord'!$D55))</f>
        <v/>
      </c>
    </row>
    <row r="55">
      <c r="A55" s="31">
        <f>IF('Factures'!$D34="","",'Factures'!$D34)</f>
        <v/>
      </c>
      <c r="B55" s="29">
        <f>IF('Factures'!$D34="","",'Factures'!$K34)</f>
        <v/>
      </c>
      <c r="C55" s="30">
        <f>IF('Tableau de bord'!$A55="","",SUMIF('Factures'!$M$2:$M$101,'Tableau de bord'!$A55,'Factures'!$K$2:$K$101))</f>
        <v/>
      </c>
      <c r="E55" s="29">
        <f>IF(OR('Tableau de bord'!$D55="",'Tableau de bord'!$D56=""),"",SUMIFS('Factures'!$K$2:$K$101,'Factures'!$B$2:$B$101,"&gt;="&amp;'Tableau de bord'!$D55,'Factures'!$B$2:$B$101,"&lt;"&amp;'Tableau de bord'!$D56))</f>
        <v/>
      </c>
    </row>
    <row r="56">
      <c r="A56" s="33">
        <f>IF('Factures'!$D35="","",'Factures'!$D35)</f>
        <v/>
      </c>
      <c r="B56" s="30">
        <f>IF('Factures'!$D35="","",'Factures'!$K35)</f>
        <v/>
      </c>
      <c r="C56" s="29">
        <f>IF('Tableau de bord'!$A56="","",SUMIF('Factures'!$M$2:$M$101,'Tableau de bord'!$A56,'Factures'!$K$2:$K$101))</f>
        <v/>
      </c>
      <c r="E56" s="30">
        <f>IF(OR('Tableau de bord'!$D56="",'Tableau de bord'!$D57=""),"",SUMIFS('Factures'!$K$2:$K$101,'Factures'!$B$2:$B$101,"&gt;="&amp;'Tableau de bord'!$D56,'Factures'!$B$2:$B$101,"&lt;"&amp;'Tableau de bord'!$D57))</f>
        <v/>
      </c>
    </row>
    <row r="57">
      <c r="A57" s="31">
        <f>IF('Factures'!$D36="","",'Factures'!$D36)</f>
        <v/>
      </c>
      <c r="B57" s="29">
        <f>IF('Factures'!$D36="","",'Factures'!$K36)</f>
        <v/>
      </c>
      <c r="C57" s="30">
        <f>IF('Tableau de bord'!$A57="","",SUMIF('Factures'!$M$2:$M$101,'Tableau de bord'!$A57,'Factures'!$K$2:$K$101))</f>
        <v/>
      </c>
      <c r="E57" s="29">
        <f>IF(OR('Tableau de bord'!$D57="",'Tableau de bord'!$D58=""),"",SUMIFS('Factures'!$K$2:$K$101,'Factures'!$B$2:$B$101,"&gt;="&amp;'Tableau de bord'!$D57,'Factures'!$B$2:$B$101,"&lt;"&amp;'Tableau de bord'!$D58))</f>
        <v/>
      </c>
    </row>
    <row r="58">
      <c r="A58" s="33">
        <f>IF('Factures'!$D37="","",'Factures'!$D37)</f>
        <v/>
      </c>
      <c r="B58" s="30">
        <f>IF('Factures'!$D37="","",'Factures'!$K37)</f>
        <v/>
      </c>
      <c r="C58" s="29">
        <f>IF('Tableau de bord'!$A58="","",SUMIF('Factures'!$M$2:$M$101,'Tableau de bord'!$A58,'Factures'!$K$2:$K$101))</f>
        <v/>
      </c>
      <c r="E58" s="30">
        <f>IF(OR('Tableau de bord'!$D58="",'Tableau de bord'!$D59=""),"",SUMIFS('Factures'!$K$2:$K$101,'Factures'!$B$2:$B$101,"&gt;="&amp;'Tableau de bord'!$D58,'Factures'!$B$2:$B$101,"&lt;"&amp;'Tableau de bord'!$D59))</f>
        <v/>
      </c>
    </row>
    <row r="59">
      <c r="A59" s="31">
        <f>IF('Factures'!$D38="","",'Factures'!$D38)</f>
        <v/>
      </c>
      <c r="B59" s="29">
        <f>IF('Factures'!$D38="","",'Factures'!$K38)</f>
        <v/>
      </c>
      <c r="C59" s="30">
        <f>IF('Tableau de bord'!$A59="","",SUMIF('Factures'!$M$2:$M$101,'Tableau de bord'!$A59,'Factures'!$K$2:$K$101))</f>
        <v/>
      </c>
      <c r="E59" s="29">
        <f>IF(OR('Tableau de bord'!$D59="",'Tableau de bord'!$D60=""),"",SUMIFS('Factures'!$K$2:$K$101,'Factures'!$B$2:$B$101,"&gt;="&amp;'Tableau de bord'!$D59,'Factures'!$B$2:$B$101,"&lt;"&amp;'Tableau de bord'!$D60))</f>
        <v/>
      </c>
    </row>
    <row r="60">
      <c r="A60" s="33">
        <f>IF('Factures'!$D39="","",'Factures'!$D39)</f>
        <v/>
      </c>
      <c r="B60" s="30">
        <f>IF('Factures'!$D39="","",'Factures'!$K39)</f>
        <v/>
      </c>
      <c r="C60" s="29">
        <f>IF('Tableau de bord'!$A60="","",SUMIF('Factures'!$M$2:$M$101,'Tableau de bord'!$A60,'Factures'!$K$2:$K$101))</f>
        <v/>
      </c>
      <c r="E60" s="30">
        <f>IF(OR('Tableau de bord'!$D60="",'Tableau de bord'!$D61=""),"",SUMIFS('Factures'!$K$2:$K$101,'Factures'!$B$2:$B$101,"&gt;="&amp;'Tableau de bord'!$D60,'Factures'!$B$2:$B$101,"&lt;"&amp;'Tableau de bord'!$D61))</f>
        <v/>
      </c>
    </row>
    <row r="61">
      <c r="A61" s="31">
        <f>IF('Factures'!$D40="","",'Factures'!$D40)</f>
        <v/>
      </c>
      <c r="B61" s="29">
        <f>IF('Factures'!$D40="","",'Factures'!$K40)</f>
        <v/>
      </c>
      <c r="C61" s="30">
        <f>IF('Tableau de bord'!$A61="","",SUMIF('Factures'!$M$2:$M$101,'Tableau de bord'!$A61,'Factures'!$K$2:$K$101))</f>
        <v/>
      </c>
      <c r="E61" s="29">
        <f>IF(OR('Tableau de bord'!$D61="",'Tableau de bord'!$D62=""),"",SUMIFS('Factures'!$K$2:$K$101,'Factures'!$B$2:$B$101,"&gt;="&amp;'Tableau de bord'!$D61,'Factures'!$B$2:$B$101,"&lt;"&amp;'Tableau de bord'!$D62))</f>
        <v/>
      </c>
    </row>
    <row r="62">
      <c r="A62" s="33">
        <f>IF('Factures'!$D41="","",'Factures'!$D41)</f>
        <v/>
      </c>
      <c r="B62" s="30">
        <f>IF('Factures'!$D41="","",'Factures'!$K41)</f>
        <v/>
      </c>
      <c r="C62" s="29">
        <f>IF('Tableau de bord'!$A62="","",SUMIF('Factures'!$M$2:$M$101,'Tableau de bord'!$A62,'Factures'!$K$2:$K$101))</f>
        <v/>
      </c>
      <c r="E62" s="30">
        <f>IF(OR('Tableau de bord'!$D62="",'Tableau de bord'!$D63=""),"",SUMIFS('Factures'!$K$2:$K$101,'Factures'!$B$2:$B$101,"&gt;="&amp;'Tableau de bord'!$D62,'Factures'!$B$2:$B$101,"&lt;"&amp;'Tableau de bord'!$D63))</f>
        <v/>
      </c>
    </row>
    <row r="63">
      <c r="A63" s="31">
        <f>IF('Factures'!$D42="","",'Factures'!$D42)</f>
        <v/>
      </c>
      <c r="B63" s="29">
        <f>IF('Factures'!$D42="","",'Factures'!$K42)</f>
        <v/>
      </c>
      <c r="C63" s="30">
        <f>IF('Tableau de bord'!$A63="","",SUMIF('Factures'!$M$2:$M$101,'Tableau de bord'!$A63,'Factures'!$K$2:$K$101))</f>
        <v/>
      </c>
      <c r="E63" s="29">
        <f>IF(OR('Tableau de bord'!$D63="",'Tableau de bord'!$D64=""),"",SUMIFS('Factures'!$K$2:$K$101,'Factures'!$B$2:$B$101,"&gt;="&amp;'Tableau de bord'!$D63,'Factures'!$B$2:$B$101,"&lt;"&amp;'Tableau de bord'!$D64))</f>
        <v/>
      </c>
    </row>
    <row r="64">
      <c r="A64" s="33">
        <f>IF('Factures'!$D43="","",'Factures'!$D43)</f>
        <v/>
      </c>
      <c r="B64" s="30">
        <f>IF('Factures'!$D43="","",'Factures'!$K43)</f>
        <v/>
      </c>
      <c r="C64" s="29">
        <f>IF('Tableau de bord'!$A64="","",SUMIF('Factures'!$M$2:$M$101,'Tableau de bord'!$A64,'Factures'!$K$2:$K$101))</f>
        <v/>
      </c>
      <c r="E64" s="30">
        <f>IF(OR('Tableau de bord'!$D64="",'Tableau de bord'!$D65=""),"",SUMIFS('Factures'!$K$2:$K$101,'Factures'!$B$2:$B$101,"&gt;="&amp;'Tableau de bord'!$D64,'Factures'!$B$2:$B$101,"&lt;"&amp;'Tableau de bord'!$D65))</f>
        <v/>
      </c>
    </row>
    <row r="65">
      <c r="A65" s="31">
        <f>IF('Factures'!$D44="","",'Factures'!$D44)</f>
        <v/>
      </c>
      <c r="B65" s="29">
        <f>IF('Factures'!$D44="","",'Factures'!$K44)</f>
        <v/>
      </c>
      <c r="C65" s="30">
        <f>IF('Tableau de bord'!$A65="","",SUMIF('Factures'!$M$2:$M$101,'Tableau de bord'!$A65,'Factures'!$K$2:$K$101))</f>
        <v/>
      </c>
      <c r="E65" s="29">
        <f>IF(OR('Tableau de bord'!$D65="",'Tableau de bord'!$D66=""),"",SUMIFS('Factures'!$K$2:$K$101,'Factures'!$B$2:$B$101,"&gt;="&amp;'Tableau de bord'!$D65,'Factures'!$B$2:$B$101,"&lt;"&amp;'Tableau de bord'!$D66))</f>
        <v/>
      </c>
    </row>
    <row r="66">
      <c r="A66" s="33">
        <f>IF('Factures'!$D45="","",'Factures'!$D45)</f>
        <v/>
      </c>
      <c r="B66" s="30">
        <f>IF('Factures'!$D45="","",'Factures'!$K45)</f>
        <v/>
      </c>
      <c r="C66" s="29">
        <f>IF('Tableau de bord'!$A66="","",SUMIF('Factures'!$M$2:$M$101,'Tableau de bord'!$A66,'Factures'!$K$2:$K$101))</f>
        <v/>
      </c>
      <c r="E66" s="30">
        <f>IF(OR('Tableau de bord'!$D66="",'Tableau de bord'!$D67=""),"",SUMIFS('Factures'!$K$2:$K$101,'Factures'!$B$2:$B$101,"&gt;="&amp;'Tableau de bord'!$D66,'Factures'!$B$2:$B$101,"&lt;"&amp;'Tableau de bord'!$D67))</f>
        <v/>
      </c>
    </row>
    <row r="67">
      <c r="A67" s="31">
        <f>IF('Factures'!$D46="","",'Factures'!$D46)</f>
        <v/>
      </c>
      <c r="B67" s="29">
        <f>IF('Factures'!$D46="","",'Factures'!$K46)</f>
        <v/>
      </c>
      <c r="C67" s="30">
        <f>IF('Tableau de bord'!$A67="","",SUMIF('Factures'!$M$2:$M$101,'Tableau de bord'!$A67,'Factures'!$K$2:$K$101))</f>
        <v/>
      </c>
      <c r="E67" s="29">
        <f>IF(OR('Tableau de bord'!$D67="",'Tableau de bord'!$D68=""),"",SUMIFS('Factures'!$K$2:$K$101,'Factures'!$B$2:$B$101,"&gt;="&amp;'Tableau de bord'!$D67,'Factures'!$B$2:$B$101,"&lt;"&amp;'Tableau de bord'!$D68))</f>
        <v/>
      </c>
    </row>
    <row r="68">
      <c r="A68" s="33">
        <f>IF('Factures'!$D47="","",'Factures'!$D47)</f>
        <v/>
      </c>
      <c r="B68" s="30">
        <f>IF('Factures'!$D47="","",'Factures'!$K47)</f>
        <v/>
      </c>
      <c r="C68" s="29">
        <f>IF('Tableau de bord'!$A68="","",SUMIF('Factures'!$M$2:$M$101,'Tableau de bord'!$A68,'Factures'!$K$2:$K$101))</f>
        <v/>
      </c>
      <c r="E68" s="30">
        <f>IF(OR('Tableau de bord'!$D68="",'Tableau de bord'!$D69=""),"",SUMIFS('Factures'!$K$2:$K$101,'Factures'!$B$2:$B$101,"&gt;="&amp;'Tableau de bord'!$D68,'Factures'!$B$2:$B$101,"&lt;"&amp;'Tableau de bord'!$D69))</f>
        <v/>
      </c>
    </row>
    <row r="69">
      <c r="A69" s="31">
        <f>IF('Factures'!$D48="","",'Factures'!$D48)</f>
        <v/>
      </c>
      <c r="B69" s="29">
        <f>IF('Factures'!$D48="","",'Factures'!$K48)</f>
        <v/>
      </c>
      <c r="C69" s="30">
        <f>IF('Tableau de bord'!$A69="","",SUMIF('Factures'!$M$2:$M$101,'Tableau de bord'!$A69,'Factures'!$K$2:$K$101))</f>
        <v/>
      </c>
      <c r="E69" s="29">
        <f>IF(OR('Tableau de bord'!$D69="",'Tableau de bord'!$D70=""),"",SUMIFS('Factures'!$K$2:$K$101,'Factures'!$B$2:$B$101,"&gt;="&amp;'Tableau de bord'!$D69,'Factures'!$B$2:$B$101,"&lt;"&amp;'Tableau de bord'!$D70))</f>
        <v/>
      </c>
    </row>
    <row r="70">
      <c r="A70" s="33">
        <f>IF('Factures'!$D49="","",'Factures'!$D49)</f>
        <v/>
      </c>
      <c r="B70" s="30">
        <f>IF('Factures'!$D49="","",'Factures'!$K49)</f>
        <v/>
      </c>
      <c r="C70" s="29">
        <f>IF('Tableau de bord'!$A70="","",SUMIF('Factures'!$M$2:$M$101,'Tableau de bord'!$A70,'Factures'!$K$2:$K$101))</f>
        <v/>
      </c>
      <c r="E70" s="30">
        <f>IF(OR('Tableau de bord'!$D70="",'Tableau de bord'!$D71=""),"",SUMIFS('Factures'!$K$2:$K$101,'Factures'!$B$2:$B$101,"&gt;="&amp;'Tableau de bord'!$D70,'Factures'!$B$2:$B$101,"&lt;"&amp;'Tableau de bord'!$D71))</f>
        <v/>
      </c>
    </row>
    <row r="71">
      <c r="A71" s="31">
        <f>IF('Factures'!$D50="","",'Factures'!$D50)</f>
        <v/>
      </c>
      <c r="B71" s="29">
        <f>IF('Factures'!$D50="","",'Factures'!$K50)</f>
        <v/>
      </c>
      <c r="C71" s="30">
        <f>IF('Tableau de bord'!$A71="","",SUMIF('Factures'!$M$2:$M$101,'Tableau de bord'!$A71,'Factures'!$K$2:$K$101))</f>
        <v/>
      </c>
      <c r="E71" s="29">
        <f>IF(OR('Tableau de bord'!$D71="",'Tableau de bord'!$D72=""),"",SUMIFS('Factures'!$K$2:$K$101,'Factures'!$B$2:$B$101,"&gt;="&amp;'Tableau de bord'!$D71,'Factures'!$B$2:$B$101,"&lt;"&amp;'Tableau de bord'!$D72))</f>
        <v/>
      </c>
    </row>
    <row r="72">
      <c r="A72" s="33">
        <f>IF('Factures'!$D51="","",'Factures'!$D51)</f>
        <v/>
      </c>
      <c r="B72" s="30">
        <f>IF('Factures'!$D51="","",'Factures'!$K51)</f>
        <v/>
      </c>
      <c r="C72" s="29">
        <f>IF('Tableau de bord'!$A72="","",SUMIF('Factures'!$M$2:$M$101,'Tableau de bord'!$A72,'Factures'!$K$2:$K$101))</f>
        <v/>
      </c>
      <c r="E72" s="30">
        <f>IF(OR('Tableau de bord'!$D72="",'Tableau de bord'!$D73=""),"",SUMIFS('Factures'!$K$2:$K$101,'Factures'!$B$2:$B$101,"&gt;="&amp;'Tableau de bord'!$D72,'Factures'!$B$2:$B$101,"&lt;"&amp;'Tableau de bord'!$D73))</f>
        <v/>
      </c>
    </row>
    <row r="73">
      <c r="A73" s="31">
        <f>IF('Factures'!$D52="","",'Factures'!$D52)</f>
        <v/>
      </c>
      <c r="B73" s="29">
        <f>IF('Factures'!$D52="","",'Factures'!$K52)</f>
        <v/>
      </c>
      <c r="C73" s="30">
        <f>IF('Tableau de bord'!$A73="","",SUMIF('Factures'!$M$2:$M$101,'Tableau de bord'!$A73,'Factures'!$K$2:$K$101))</f>
        <v/>
      </c>
      <c r="E73" s="29">
        <f>IF(OR('Tableau de bord'!$D73="",'Tableau de bord'!$D74=""),"",SUMIFS('Factures'!$K$2:$K$101,'Factures'!$B$2:$B$101,"&gt;="&amp;'Tableau de bord'!$D73,'Factures'!$B$2:$B$101,"&lt;"&amp;'Tableau de bord'!$D74))</f>
        <v/>
      </c>
    </row>
    <row r="74">
      <c r="A74" s="33">
        <f>IF('Factures'!$D53="","",'Factures'!$D53)</f>
        <v/>
      </c>
      <c r="B74" s="30">
        <f>IF('Factures'!$D53="","",'Factures'!$K53)</f>
        <v/>
      </c>
      <c r="C74" s="29">
        <f>IF('Tableau de bord'!$A74="","",SUMIF('Factures'!$M$2:$M$101,'Tableau de bord'!$A74,'Factures'!$K$2:$K$101))</f>
        <v/>
      </c>
      <c r="E74" s="30">
        <f>IF(OR('Tableau de bord'!$D74="",'Tableau de bord'!$D75=""),"",SUMIFS('Factures'!$K$2:$K$101,'Factures'!$B$2:$B$101,"&gt;="&amp;'Tableau de bord'!$D74,'Factures'!$B$2:$B$101,"&lt;"&amp;'Tableau de bord'!$D75))</f>
        <v/>
      </c>
    </row>
    <row r="75">
      <c r="A75" s="31">
        <f>IF('Factures'!$D54="","",'Factures'!$D54)</f>
        <v/>
      </c>
      <c r="B75" s="29">
        <f>IF('Factures'!$D54="","",'Factures'!$K54)</f>
        <v/>
      </c>
      <c r="C75" s="30">
        <f>IF('Tableau de bord'!$A75="","",SUMIF('Factures'!$M$2:$M$101,'Tableau de bord'!$A75,'Factures'!$K$2:$K$101))</f>
        <v/>
      </c>
      <c r="E75" s="29">
        <f>IF(OR('Tableau de bord'!$D75="",'Tableau de bord'!$D76=""),"",SUMIFS('Factures'!$K$2:$K$101,'Factures'!$B$2:$B$101,"&gt;="&amp;'Tableau de bord'!$D75,'Factures'!$B$2:$B$101,"&lt;"&amp;'Tableau de bord'!$D76))</f>
        <v/>
      </c>
    </row>
    <row r="76">
      <c r="A76" s="33">
        <f>IF('Factures'!$D55="","",'Factures'!$D55)</f>
        <v/>
      </c>
      <c r="B76" s="30">
        <f>IF('Factures'!$D55="","",'Factures'!$K55)</f>
        <v/>
      </c>
      <c r="C76" s="29">
        <f>IF('Tableau de bord'!$A76="","",SUMIF('Factures'!$M$2:$M$101,'Tableau de bord'!$A76,'Factures'!$K$2:$K$101))</f>
        <v/>
      </c>
      <c r="E76" s="30">
        <f>IF(OR('Tableau de bord'!$D76="",'Tableau de bord'!$D77=""),"",SUMIFS('Factures'!$K$2:$K$101,'Factures'!$B$2:$B$101,"&gt;="&amp;'Tableau de bord'!$D76,'Factures'!$B$2:$B$101,"&lt;"&amp;'Tableau de bord'!$D77))</f>
        <v/>
      </c>
    </row>
    <row r="77">
      <c r="A77" s="31">
        <f>IF('Factures'!$D56="","",'Factures'!$D56)</f>
        <v/>
      </c>
      <c r="B77" s="29">
        <f>IF('Factures'!$D56="","",'Factures'!$K56)</f>
        <v/>
      </c>
      <c r="C77" s="30">
        <f>IF('Tableau de bord'!$A77="","",SUMIF('Factures'!$M$2:$M$101,'Tableau de bord'!$A77,'Factures'!$K$2:$K$101))</f>
        <v/>
      </c>
      <c r="E77" s="29">
        <f>IF(OR('Tableau de bord'!$D77="",'Tableau de bord'!$D78=""),"",SUMIFS('Factures'!$K$2:$K$101,'Factures'!$B$2:$B$101,"&gt;="&amp;'Tableau de bord'!$D77,'Factures'!$B$2:$B$101,"&lt;"&amp;'Tableau de bord'!$D78))</f>
        <v/>
      </c>
    </row>
    <row r="78">
      <c r="A78" s="33">
        <f>IF('Factures'!$D57="","",'Factures'!$D57)</f>
        <v/>
      </c>
      <c r="B78" s="30">
        <f>IF('Factures'!$D57="","",'Factures'!$K57)</f>
        <v/>
      </c>
      <c r="C78" s="29">
        <f>IF('Tableau de bord'!$A78="","",SUMIF('Factures'!$M$2:$M$101,'Tableau de bord'!$A78,'Factures'!$K$2:$K$101))</f>
        <v/>
      </c>
      <c r="E78" s="30">
        <f>IF(OR('Tableau de bord'!$D78="",'Tableau de bord'!$D79=""),"",SUMIFS('Factures'!$K$2:$K$101,'Factures'!$B$2:$B$101,"&gt;="&amp;'Tableau de bord'!$D78,'Factures'!$B$2:$B$101,"&lt;"&amp;'Tableau de bord'!$D79))</f>
        <v/>
      </c>
    </row>
    <row r="79">
      <c r="A79" s="31">
        <f>IF('Factures'!$D58="","",'Factures'!$D58)</f>
        <v/>
      </c>
      <c r="B79" s="29">
        <f>IF('Factures'!$D58="","",'Factures'!$K58)</f>
        <v/>
      </c>
      <c r="C79" s="30">
        <f>IF('Tableau de bord'!$A79="","",SUMIF('Factures'!$M$2:$M$101,'Tableau de bord'!$A79,'Factures'!$K$2:$K$101))</f>
        <v/>
      </c>
      <c r="E79" s="29">
        <f>IF(OR('Tableau de bord'!$D79="",'Tableau de bord'!$D80=""),"",SUMIFS('Factures'!$K$2:$K$101,'Factures'!$B$2:$B$101,"&gt;="&amp;'Tableau de bord'!$D79,'Factures'!$B$2:$B$101,"&lt;"&amp;'Tableau de bord'!$D80))</f>
        <v/>
      </c>
    </row>
    <row r="80">
      <c r="A80" s="33">
        <f>IF('Factures'!$D59="","",'Factures'!$D59)</f>
        <v/>
      </c>
      <c r="B80" s="30">
        <f>IF('Factures'!$D59="","",'Factures'!$K59)</f>
        <v/>
      </c>
      <c r="C80" s="29">
        <f>IF('Tableau de bord'!$A80="","",SUMIF('Factures'!$M$2:$M$101,'Tableau de bord'!$A80,'Factures'!$K$2:$K$101))</f>
        <v/>
      </c>
      <c r="E80" s="30">
        <f>IF(OR('Tableau de bord'!$D80="",'Tableau de bord'!$D81=""),"",SUMIFS('Factures'!$K$2:$K$101,'Factures'!$B$2:$B$101,"&gt;="&amp;'Tableau de bord'!$D80,'Factures'!$B$2:$B$101,"&lt;"&amp;'Tableau de bord'!$D81))</f>
        <v/>
      </c>
    </row>
    <row r="81">
      <c r="A81" s="31">
        <f>IF('Factures'!$D60="","",'Factures'!$D60)</f>
        <v/>
      </c>
      <c r="B81" s="29">
        <f>IF('Factures'!$D60="","",'Factures'!$K60)</f>
        <v/>
      </c>
      <c r="C81" s="30">
        <f>IF('Tableau de bord'!$A81="","",SUMIF('Factures'!$M$2:$M$101,'Tableau de bord'!$A81,'Factures'!$K$2:$K$101))</f>
        <v/>
      </c>
      <c r="E81" s="29">
        <f>IF(OR('Tableau de bord'!$D81="",'Tableau de bord'!$D82=""),"",SUMIFS('Factures'!$K$2:$K$101,'Factures'!$B$2:$B$101,"&gt;="&amp;'Tableau de bord'!$D81,'Factures'!$B$2:$B$101,"&lt;"&amp;'Tableau de bord'!$D82))</f>
        <v/>
      </c>
    </row>
    <row r="82">
      <c r="A82" s="33">
        <f>IF('Factures'!$D61="","",'Factures'!$D61)</f>
        <v/>
      </c>
      <c r="B82" s="30">
        <f>IF('Factures'!$D61="","",'Factures'!$K61)</f>
        <v/>
      </c>
      <c r="C82" s="29">
        <f>IF('Tableau de bord'!$A82="","",SUMIF('Factures'!$M$2:$M$101,'Tableau de bord'!$A82,'Factures'!$K$2:$K$101))</f>
        <v/>
      </c>
      <c r="E82" s="30">
        <f>IF(OR('Tableau de bord'!$D82="",'Tableau de bord'!$D83=""),"",SUMIFS('Factures'!$K$2:$K$101,'Factures'!$B$2:$B$101,"&gt;="&amp;'Tableau de bord'!$D82,'Factures'!$B$2:$B$101,"&lt;"&amp;'Tableau de bord'!$D83))</f>
        <v/>
      </c>
    </row>
    <row r="83">
      <c r="A83" s="31">
        <f>IF('Factures'!$D62="","",'Factures'!$D62)</f>
        <v/>
      </c>
      <c r="B83" s="29">
        <f>IF('Factures'!$D62="","",'Factures'!$K62)</f>
        <v/>
      </c>
      <c r="C83" s="30">
        <f>IF('Tableau de bord'!$A83="","",SUMIF('Factures'!$M$2:$M$101,'Tableau de bord'!$A83,'Factures'!$K$2:$K$101))</f>
        <v/>
      </c>
      <c r="E83" s="29">
        <f>IF(OR('Tableau de bord'!$D83="",'Tableau de bord'!$D84=""),"",SUMIFS('Factures'!$K$2:$K$101,'Factures'!$B$2:$B$101,"&gt;="&amp;'Tableau de bord'!$D83,'Factures'!$B$2:$B$101,"&lt;"&amp;'Tableau de bord'!$D84))</f>
        <v/>
      </c>
    </row>
    <row r="84">
      <c r="A84" s="33">
        <f>IF('Factures'!$D63="","",'Factures'!$D63)</f>
        <v/>
      </c>
      <c r="B84" s="30">
        <f>IF('Factures'!$D63="","",'Factures'!$K63)</f>
        <v/>
      </c>
      <c r="C84" s="29">
        <f>IF('Tableau de bord'!$A84="","",SUMIF('Factures'!$M$2:$M$101,'Tableau de bord'!$A84,'Factures'!$K$2:$K$101))</f>
        <v/>
      </c>
      <c r="E84" s="30">
        <f>IF(OR('Tableau de bord'!$D84="",'Tableau de bord'!$D85=""),"",SUMIFS('Factures'!$K$2:$K$101,'Factures'!$B$2:$B$101,"&gt;="&amp;'Tableau de bord'!$D84,'Factures'!$B$2:$B$101,"&lt;"&amp;'Tableau de bord'!$D85))</f>
        <v/>
      </c>
    </row>
    <row r="85">
      <c r="A85" s="31">
        <f>IF('Factures'!$D64="","",'Factures'!$D64)</f>
        <v/>
      </c>
      <c r="B85" s="29">
        <f>IF('Factures'!$D64="","",'Factures'!$K64)</f>
        <v/>
      </c>
      <c r="C85" s="30">
        <f>IF('Tableau de bord'!$A85="","",SUMIF('Factures'!$M$2:$M$101,'Tableau de bord'!$A85,'Factures'!$K$2:$K$101))</f>
        <v/>
      </c>
      <c r="E85" s="29">
        <f>IF(OR('Tableau de bord'!$D85="",'Tableau de bord'!$D86=""),"",SUMIFS('Factures'!$K$2:$K$101,'Factures'!$B$2:$B$101,"&gt;="&amp;'Tableau de bord'!$D85,'Factures'!$B$2:$B$101,"&lt;"&amp;'Tableau de bord'!$D86))</f>
        <v/>
      </c>
    </row>
    <row r="86">
      <c r="A86" s="33">
        <f>IF('Factures'!$D65="","",'Factures'!$D65)</f>
        <v/>
      </c>
      <c r="B86" s="30">
        <f>IF('Factures'!$D65="","",'Factures'!$K65)</f>
        <v/>
      </c>
      <c r="C86" s="29">
        <f>IF('Tableau de bord'!$A86="","",SUMIF('Factures'!$M$2:$M$101,'Tableau de bord'!$A86,'Factures'!$K$2:$K$101))</f>
        <v/>
      </c>
      <c r="E86" s="30">
        <f>IF(OR('Tableau de bord'!$D86="",'Tableau de bord'!$D87=""),"",SUMIFS('Factures'!$K$2:$K$101,'Factures'!$B$2:$B$101,"&gt;="&amp;'Tableau de bord'!$D86,'Factures'!$B$2:$B$101,"&lt;"&amp;'Tableau de bord'!$D87))</f>
        <v/>
      </c>
    </row>
    <row r="87">
      <c r="A87" s="31">
        <f>IF('Factures'!$D66="","",'Factures'!$D66)</f>
        <v/>
      </c>
      <c r="B87" s="29">
        <f>IF('Factures'!$D66="","",'Factures'!$K66)</f>
        <v/>
      </c>
      <c r="C87" s="30">
        <f>IF('Tableau de bord'!$A87="","",SUMIF('Factures'!$M$2:$M$101,'Tableau de bord'!$A87,'Factures'!$K$2:$K$101))</f>
        <v/>
      </c>
      <c r="E87" s="29">
        <f>IF(OR('Tableau de bord'!$D87="",'Tableau de bord'!$D88=""),"",SUMIFS('Factures'!$K$2:$K$101,'Factures'!$B$2:$B$101,"&gt;="&amp;'Tableau de bord'!$D87,'Factures'!$B$2:$B$101,"&lt;"&amp;'Tableau de bord'!$D88))</f>
        <v/>
      </c>
    </row>
    <row r="88">
      <c r="A88" s="33">
        <f>IF('Factures'!$D67="","",'Factures'!$D67)</f>
        <v/>
      </c>
      <c r="B88" s="30">
        <f>IF('Factures'!$D67="","",'Factures'!$K67)</f>
        <v/>
      </c>
      <c r="C88" s="29">
        <f>IF('Tableau de bord'!$A88="","",SUMIF('Factures'!$M$2:$M$101,'Tableau de bord'!$A88,'Factures'!$K$2:$K$101))</f>
        <v/>
      </c>
      <c r="E88" s="30">
        <f>IF(OR('Tableau de bord'!$D88="",'Tableau de bord'!$D89=""),"",SUMIFS('Factures'!$K$2:$K$101,'Factures'!$B$2:$B$101,"&gt;="&amp;'Tableau de bord'!$D88,'Factures'!$B$2:$B$101,"&lt;"&amp;'Tableau de bord'!$D89))</f>
        <v/>
      </c>
    </row>
    <row r="89">
      <c r="A89" s="31">
        <f>IF('Factures'!$D68="","",'Factures'!$D68)</f>
        <v/>
      </c>
      <c r="B89" s="29">
        <f>IF('Factures'!$D68="","",'Factures'!$K68)</f>
        <v/>
      </c>
      <c r="C89" s="30">
        <f>IF('Tableau de bord'!$A89="","",SUMIF('Factures'!$M$2:$M$101,'Tableau de bord'!$A89,'Factures'!$K$2:$K$101))</f>
        <v/>
      </c>
      <c r="E89" s="29">
        <f>IF(OR('Tableau de bord'!$D89="",'Tableau de bord'!$D90=""),"",SUMIFS('Factures'!$K$2:$K$101,'Factures'!$B$2:$B$101,"&gt;="&amp;'Tableau de bord'!$D89,'Factures'!$B$2:$B$101,"&lt;"&amp;'Tableau de bord'!$D90))</f>
        <v/>
      </c>
    </row>
    <row r="90">
      <c r="A90" s="33">
        <f>IF('Factures'!$D69="","",'Factures'!$D69)</f>
        <v/>
      </c>
      <c r="B90" s="30">
        <f>IF('Factures'!$D69="","",'Factures'!$K69)</f>
        <v/>
      </c>
      <c r="C90" s="29">
        <f>IF('Tableau de bord'!$A90="","",SUMIF('Factures'!$M$2:$M$101,'Tableau de bord'!$A90,'Factures'!$K$2:$K$101))</f>
        <v/>
      </c>
      <c r="E90" s="30">
        <f>IF(OR('Tableau de bord'!$D90="",'Tableau de bord'!$D91=""),"",SUMIFS('Factures'!$K$2:$K$101,'Factures'!$B$2:$B$101,"&gt;="&amp;'Tableau de bord'!$D90,'Factures'!$B$2:$B$101,"&lt;"&amp;'Tableau de bord'!$D91))</f>
        <v/>
      </c>
    </row>
    <row r="91">
      <c r="A91" s="31">
        <f>IF('Factures'!$D70="","",'Factures'!$D70)</f>
        <v/>
      </c>
      <c r="B91" s="29">
        <f>IF('Factures'!$D70="","",'Factures'!$K70)</f>
        <v/>
      </c>
      <c r="C91" s="30">
        <f>IF('Tableau de bord'!$A91="","",SUMIF('Factures'!$M$2:$M$101,'Tableau de bord'!$A91,'Factures'!$K$2:$K$101))</f>
        <v/>
      </c>
      <c r="E91" s="29">
        <f>IF(OR('Tableau de bord'!$D91="",'Tableau de bord'!$D92=""),"",SUMIFS('Factures'!$K$2:$K$101,'Factures'!$B$2:$B$101,"&gt;="&amp;'Tableau de bord'!$D91,'Factures'!$B$2:$B$101,"&lt;"&amp;'Tableau de bord'!$D92))</f>
        <v/>
      </c>
    </row>
    <row r="92">
      <c r="A92" s="33">
        <f>IF('Factures'!$D71="","",'Factures'!$D71)</f>
        <v/>
      </c>
      <c r="B92" s="30">
        <f>IF('Factures'!$D71="","",'Factures'!$K71)</f>
        <v/>
      </c>
      <c r="C92" s="29">
        <f>IF('Tableau de bord'!$A92="","",SUMIF('Factures'!$M$2:$M$101,'Tableau de bord'!$A92,'Factures'!$K$2:$K$101))</f>
        <v/>
      </c>
      <c r="E92" s="30">
        <f>IF(OR('Tableau de bord'!$D92="",'Tableau de bord'!$D93=""),"",SUMIFS('Factures'!$K$2:$K$101,'Factures'!$B$2:$B$101,"&gt;="&amp;'Tableau de bord'!$D92,'Factures'!$B$2:$B$101,"&lt;"&amp;'Tableau de bord'!$D93))</f>
        <v/>
      </c>
    </row>
    <row r="93">
      <c r="A93" s="31">
        <f>IF('Factures'!$D72="","",'Factures'!$D72)</f>
        <v/>
      </c>
      <c r="B93" s="29">
        <f>IF('Factures'!$D72="","",'Factures'!$K72)</f>
        <v/>
      </c>
      <c r="C93" s="30">
        <f>IF('Tableau de bord'!$A93="","",SUMIF('Factures'!$M$2:$M$101,'Tableau de bord'!$A93,'Factures'!$K$2:$K$101))</f>
        <v/>
      </c>
      <c r="E93" s="29">
        <f>IF(OR('Tableau de bord'!$D93="",'Tableau de bord'!$D94=""),"",SUMIFS('Factures'!$K$2:$K$101,'Factures'!$B$2:$B$101,"&gt;="&amp;'Tableau de bord'!$D93,'Factures'!$B$2:$B$101,"&lt;"&amp;'Tableau de bord'!$D94))</f>
        <v/>
      </c>
    </row>
    <row r="94">
      <c r="A94" s="33">
        <f>IF('Factures'!$D73="","",'Factures'!$D73)</f>
        <v/>
      </c>
      <c r="B94" s="30">
        <f>IF('Factures'!$D73="","",'Factures'!$K73)</f>
        <v/>
      </c>
      <c r="C94" s="29">
        <f>IF('Tableau de bord'!$A94="","",SUMIF('Factures'!$M$2:$M$101,'Tableau de bord'!$A94,'Factures'!$K$2:$K$101))</f>
        <v/>
      </c>
      <c r="E94" s="30">
        <f>IF(OR('Tableau de bord'!$D94="",'Tableau de bord'!$D95=""),"",SUMIFS('Factures'!$K$2:$K$101,'Factures'!$B$2:$B$101,"&gt;="&amp;'Tableau de bord'!$D94,'Factures'!$B$2:$B$101,"&lt;"&amp;'Tableau de bord'!$D95))</f>
        <v/>
      </c>
    </row>
    <row r="95">
      <c r="A95" s="31">
        <f>IF('Factures'!$D74="","",'Factures'!$D74)</f>
        <v/>
      </c>
      <c r="B95" s="29">
        <f>IF('Factures'!$D74="","",'Factures'!$K74)</f>
        <v/>
      </c>
      <c r="C95" s="30">
        <f>IF('Tableau de bord'!$A95="","",SUMIF('Factures'!$M$2:$M$101,'Tableau de bord'!$A95,'Factures'!$K$2:$K$101))</f>
        <v/>
      </c>
      <c r="E95" s="29">
        <f>IF(OR('Tableau de bord'!$D95="",'Tableau de bord'!$D96=""),"",SUMIFS('Factures'!$K$2:$K$101,'Factures'!$B$2:$B$101,"&gt;="&amp;'Tableau de bord'!$D95,'Factures'!$B$2:$B$101,"&lt;"&amp;'Tableau de bord'!$D96))</f>
        <v/>
      </c>
    </row>
    <row r="96">
      <c r="A96" s="33">
        <f>IF('Factures'!$D75="","",'Factures'!$D75)</f>
        <v/>
      </c>
      <c r="B96" s="30">
        <f>IF('Factures'!$D75="","",'Factures'!$K75)</f>
        <v/>
      </c>
      <c r="C96" s="29">
        <f>IF('Tableau de bord'!$A96="","",SUMIF('Factures'!$M$2:$M$101,'Tableau de bord'!$A96,'Factures'!$K$2:$K$101))</f>
        <v/>
      </c>
      <c r="E96" s="30">
        <f>IF(OR('Tableau de bord'!$D96="",'Tableau de bord'!$D97=""),"",SUMIFS('Factures'!$K$2:$K$101,'Factures'!$B$2:$B$101,"&gt;="&amp;'Tableau de bord'!$D96,'Factures'!$B$2:$B$101,"&lt;"&amp;'Tableau de bord'!$D97))</f>
        <v/>
      </c>
    </row>
    <row r="97">
      <c r="A97" s="31">
        <f>IF('Factures'!$D76="","",'Factures'!$D76)</f>
        <v/>
      </c>
      <c r="B97" s="29">
        <f>IF('Factures'!$D76="","",'Factures'!$K76)</f>
        <v/>
      </c>
      <c r="C97" s="30">
        <f>IF('Tableau de bord'!$A97="","",SUMIF('Factures'!$M$2:$M$101,'Tableau de bord'!$A97,'Factures'!$K$2:$K$101))</f>
        <v/>
      </c>
      <c r="E97" s="29">
        <f>IF(OR('Tableau de bord'!$D97="",'Tableau de bord'!$D98=""),"",SUMIFS('Factures'!$K$2:$K$101,'Factures'!$B$2:$B$101,"&gt;="&amp;'Tableau de bord'!$D97,'Factures'!$B$2:$B$101,"&lt;"&amp;'Tableau de bord'!$D98))</f>
        <v/>
      </c>
    </row>
    <row r="98">
      <c r="A98" s="33">
        <f>IF('Factures'!$D77="","",'Factures'!$D77)</f>
        <v/>
      </c>
      <c r="B98" s="30">
        <f>IF('Factures'!$D77="","",'Factures'!$K77)</f>
        <v/>
      </c>
      <c r="C98" s="29">
        <f>IF('Tableau de bord'!$A98="","",SUMIF('Factures'!$M$2:$M$101,'Tableau de bord'!$A98,'Factures'!$K$2:$K$101))</f>
        <v/>
      </c>
      <c r="E98" s="30">
        <f>IF(OR('Tableau de bord'!$D98="",'Tableau de bord'!$D99=""),"",SUMIFS('Factures'!$K$2:$K$101,'Factures'!$B$2:$B$101,"&gt;="&amp;'Tableau de bord'!$D98,'Factures'!$B$2:$B$101,"&lt;"&amp;'Tableau de bord'!$D99))</f>
        <v/>
      </c>
    </row>
    <row r="99">
      <c r="A99" s="31">
        <f>IF('Factures'!$D78="","",'Factures'!$D78)</f>
        <v/>
      </c>
      <c r="B99" s="29">
        <f>IF('Factures'!$D78="","",'Factures'!$K78)</f>
        <v/>
      </c>
      <c r="C99" s="30">
        <f>IF('Tableau de bord'!$A99="","",SUMIF('Factures'!$M$2:$M$101,'Tableau de bord'!$A99,'Factures'!$K$2:$K$101))</f>
        <v/>
      </c>
      <c r="E99" s="29">
        <f>IF(OR('Tableau de bord'!$D99="",'Tableau de bord'!$D100=""),"",SUMIFS('Factures'!$K$2:$K$101,'Factures'!$B$2:$B$101,"&gt;="&amp;'Tableau de bord'!$D99,'Factures'!$B$2:$B$101,"&lt;"&amp;'Tableau de bord'!$D100))</f>
        <v/>
      </c>
    </row>
    <row r="100">
      <c r="A100" s="33">
        <f>IF('Factures'!$D79="","",'Factures'!$D79)</f>
        <v/>
      </c>
      <c r="B100" s="30">
        <f>IF('Factures'!$D79="","",'Factures'!$K79)</f>
        <v/>
      </c>
      <c r="C100" s="29">
        <f>IF('Tableau de bord'!$A100="","",SUMIF('Factures'!$M$2:$M$101,'Tableau de bord'!$A100,'Factures'!$K$2:$K$101))</f>
        <v/>
      </c>
      <c r="E100" s="30">
        <f>IF(OR('Tableau de bord'!$D100="",'Tableau de bord'!$D101=""),"",SUMIFS('Factures'!$K$2:$K$101,'Factures'!$B$2:$B$101,"&gt;="&amp;'Tableau de bord'!$D100,'Factures'!$B$2:$B$101,"&lt;"&amp;'Tableau de bord'!$D101))</f>
        <v/>
      </c>
    </row>
    <row r="101">
      <c r="A101" s="31">
        <f>IF('Factures'!$D80="","",'Factures'!$D80)</f>
        <v/>
      </c>
      <c r="B101" s="29">
        <f>IF('Factures'!$D80="","",'Factures'!$K80)</f>
        <v/>
      </c>
      <c r="C101" s="30">
        <f>IF('Tableau de bord'!$A101="","",SUMIF('Factures'!$M$2:$M$101,'Tableau de bord'!$A101,'Factures'!$K$2:$K$101))</f>
        <v/>
      </c>
      <c r="E101" s="29">
        <f>IF(OR('Tableau de bord'!$D101="",'Tableau de bord'!$D102=""),"",SUMIFS('Factures'!$K$2:$K$101,'Factures'!$B$2:$B$101,"&gt;="&amp;'Tableau de bord'!$D101,'Factures'!$B$2:$B$101,"&lt;"&amp;'Tableau de bord'!$D102))</f>
        <v/>
      </c>
    </row>
    <row r="102">
      <c r="A102" s="33">
        <f>IF('Factures'!$D81="","",'Factures'!$D81)</f>
        <v/>
      </c>
      <c r="B102" s="30">
        <f>IF('Factures'!$D81="","",'Factures'!$K81)</f>
        <v/>
      </c>
    </row>
    <row r="103">
      <c r="A103" s="31">
        <f>IF('Factures'!$D82="","",'Factures'!$D82)</f>
        <v/>
      </c>
      <c r="B103" s="29">
        <f>IF('Factures'!$D82="","",'Factures'!$K82)</f>
        <v/>
      </c>
    </row>
    <row r="104">
      <c r="A104" s="33">
        <f>IF('Factures'!$D83="","",'Factures'!$D83)</f>
        <v/>
      </c>
      <c r="B104" s="30">
        <f>IF('Factures'!$D83="","",'Factures'!$K83)</f>
        <v/>
      </c>
    </row>
    <row r="105">
      <c r="A105" s="31">
        <f>IF('Factures'!$D84="","",'Factures'!$D84)</f>
        <v/>
      </c>
      <c r="B105" s="29">
        <f>IF('Factures'!$D84="","",'Factures'!$K84)</f>
        <v/>
      </c>
    </row>
    <row r="106">
      <c r="A106" s="33">
        <f>IF('Factures'!$D85="","",'Factures'!$D85)</f>
        <v/>
      </c>
      <c r="B106" s="30">
        <f>IF('Factures'!$D85="","",'Factures'!$K85)</f>
        <v/>
      </c>
    </row>
    <row r="107">
      <c r="A107" s="31">
        <f>IF('Factures'!$D86="","",'Factures'!$D86)</f>
        <v/>
      </c>
      <c r="B107" s="29">
        <f>IF('Factures'!$D86="","",'Factures'!$K86)</f>
        <v/>
      </c>
    </row>
    <row r="108">
      <c r="A108" s="33">
        <f>IF('Factures'!$D87="","",'Factures'!$D87)</f>
        <v/>
      </c>
      <c r="B108" s="30">
        <f>IF('Factures'!$D87="","",'Factures'!$K87)</f>
        <v/>
      </c>
    </row>
    <row r="109">
      <c r="A109" s="31">
        <f>IF('Factures'!$D88="","",'Factures'!$D88)</f>
        <v/>
      </c>
      <c r="B109" s="29">
        <f>IF('Factures'!$D88="","",'Factures'!$K88)</f>
        <v/>
      </c>
    </row>
    <row r="110">
      <c r="A110" s="33">
        <f>IF('Factures'!$D89="","",'Factures'!$D89)</f>
        <v/>
      </c>
      <c r="B110" s="30">
        <f>IF('Factures'!$D89="","",'Factures'!$K89)</f>
        <v/>
      </c>
    </row>
    <row r="111">
      <c r="A111" s="31">
        <f>IF('Factures'!$D90="","",'Factures'!$D90)</f>
        <v/>
      </c>
      <c r="B111" s="29">
        <f>IF('Factures'!$D90="","",'Factures'!$K90)</f>
        <v/>
      </c>
    </row>
    <row r="112">
      <c r="A112" s="33">
        <f>IF('Factures'!$D91="","",'Factures'!$D91)</f>
        <v/>
      </c>
      <c r="B112" s="30">
        <f>IF('Factures'!$D91="","",'Factures'!$K91)</f>
        <v/>
      </c>
    </row>
    <row r="113">
      <c r="A113" s="31">
        <f>IF('Factures'!$D92="","",'Factures'!$D92)</f>
        <v/>
      </c>
      <c r="B113" s="29">
        <f>IF('Factures'!$D92="","",'Factures'!$K92)</f>
        <v/>
      </c>
    </row>
    <row r="114">
      <c r="A114" s="33">
        <f>IF('Factures'!$D93="","",'Factures'!$D93)</f>
        <v/>
      </c>
      <c r="B114" s="30">
        <f>IF('Factures'!$D93="","",'Factures'!$K93)</f>
        <v/>
      </c>
    </row>
    <row r="115">
      <c r="A115" s="31">
        <f>IF('Factures'!$D94="","",'Factures'!$D94)</f>
        <v/>
      </c>
      <c r="B115" s="29">
        <f>IF('Factures'!$D94="","",'Factures'!$K94)</f>
        <v/>
      </c>
    </row>
    <row r="116">
      <c r="A116" s="33">
        <f>IF('Factures'!$D95="","",'Factures'!$D95)</f>
        <v/>
      </c>
      <c r="B116" s="30">
        <f>IF('Factures'!$D95="","",'Factures'!$K95)</f>
        <v/>
      </c>
    </row>
    <row r="117">
      <c r="A117" s="31">
        <f>IF('Factures'!$D96="","",'Factures'!$D96)</f>
        <v/>
      </c>
      <c r="B117" s="29">
        <f>IF('Factures'!$D96="","",'Factures'!$K96)</f>
        <v/>
      </c>
    </row>
    <row r="118">
      <c r="A118" s="33">
        <f>IF('Factures'!$D97="","",'Factures'!$D97)</f>
        <v/>
      </c>
      <c r="B118" s="30">
        <f>IF('Factures'!$D97="","",'Factures'!$K97)</f>
        <v/>
      </c>
    </row>
    <row r="119">
      <c r="A119" s="31">
        <f>IF('Factures'!$D98="","",'Factures'!$D98)</f>
        <v/>
      </c>
      <c r="B119" s="29">
        <f>IF('Factures'!$D98="","",'Factures'!$K98)</f>
        <v/>
      </c>
    </row>
    <row r="120">
      <c r="A120" s="33">
        <f>IF('Factures'!$D99="","",'Factures'!$D99)</f>
        <v/>
      </c>
      <c r="B120" s="30">
        <f>IF('Factures'!$D99="","",'Factures'!$K99)</f>
        <v/>
      </c>
    </row>
    <row r="121">
      <c r="A121" s="31">
        <f>IF('Factures'!$D100="","",'Factures'!$D100)</f>
        <v/>
      </c>
      <c r="B121" s="29">
        <f>IF('Factures'!$D100="","",'Factures'!$K100)</f>
        <v/>
      </c>
    </row>
    <row r="122">
      <c r="A122" s="33">
        <f>IF('Factures'!$D101="","",'Factures'!$D101)</f>
        <v/>
      </c>
      <c r="B122" s="30">
        <f>IF('Factures'!$D101="","",'Factures'!$K101)</f>
        <v/>
      </c>
    </row>
  </sheetData>
  <mergeCells count="1">
    <mergeCell ref="A1:P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0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72" customWidth="1" min="2" max="2"/>
    <col width="24" customWidth="1" min="8" max="8"/>
  </cols>
  <sheetData>
    <row r="1" ht="30" customHeight="1">
      <c r="A1" s="22" t="inlineStr">
        <is>
          <t>Instructions - Suivi de facturation</t>
        </is>
      </c>
    </row>
    <row r="2">
      <c r="H2" s="28" t="inlineStr">
        <is>
          <t>Taux de TVA</t>
        </is>
      </c>
    </row>
    <row r="3">
      <c r="A3" s="1" t="inlineStr">
        <is>
          <t>Point de contrôle</t>
        </is>
      </c>
      <c r="B3" s="1" t="inlineStr">
        <is>
          <t>Consigne d'utilisation</t>
        </is>
      </c>
      <c r="H3" s="7" t="n">
        <v>0.2</v>
      </c>
    </row>
    <row r="4" ht="42" customHeight="1">
      <c r="A4" s="35" t="inlineStr">
        <is>
          <t>Saisie des données</t>
        </is>
      </c>
      <c r="B4" s="36" t="inlineStr">
        <is>
          <t>Les cellules jaunes sont à saisir ou à actualiser. Elles concernent notamment les informations de facture, les montants, les dates de règlement et les commentaires.</t>
        </is>
      </c>
      <c r="H4" s="7" t="n">
        <v>0.1</v>
      </c>
    </row>
    <row r="5" ht="42" customHeight="1">
      <c r="A5" s="37" t="inlineStr">
        <is>
          <t>Statut automatique</t>
        </is>
      </c>
      <c r="B5" s="15" t="inlineStr">
        <is>
          <t>Le statut est calculé automatiquement selon la date de règlement et la date d'échéance : Réglée, À relancer ou En retard.</t>
        </is>
      </c>
      <c r="H5" s="7" t="n">
        <v>0.055</v>
      </c>
    </row>
    <row r="6" ht="42" customHeight="1">
      <c r="A6" s="35" t="inlineStr">
        <is>
          <t>Montants</t>
        </is>
      </c>
      <c r="B6" s="36" t="inlineStr">
        <is>
          <t>Les montants sont exprimés en euros HT ou TTC selon l'intitulé de la colonne. Le montant de TVA et le montant TTC sont calculés automatiquement.</t>
        </is>
      </c>
      <c r="H6" s="28" t="inlineStr">
        <is>
          <t>Modes de règlement</t>
        </is>
      </c>
    </row>
    <row r="7" ht="42" customHeight="1">
      <c r="A7" s="37" t="inlineStr">
        <is>
          <t>Taux de TVA</t>
        </is>
      </c>
      <c r="B7" s="15" t="inlineStr">
        <is>
          <t>Les taux de TVA applicables habituellement en France sont 20 %, 10 % et 5,5 %. Vérifiez toujours le taux réellement applicable à la prestation facturée.</t>
        </is>
      </c>
      <c r="H7" s="2" t="inlineStr">
        <is>
          <t>Virement</t>
        </is>
      </c>
    </row>
    <row r="8" ht="42" customHeight="1">
      <c r="A8" s="35" t="inlineStr">
        <is>
          <t>Référentiel clients</t>
        </is>
      </c>
      <c r="B8" s="36" t="inlineStr">
        <is>
          <t>Vérifiez le SIRET, les coordonnées client, la ville, les contacts, les échéances contractuelles et les encaissements avant toute relance.</t>
        </is>
      </c>
      <c r="H8" s="2" t="inlineStr">
        <is>
          <t>Carte bancaire</t>
        </is>
      </c>
    </row>
    <row r="9" ht="42" customHeight="1">
      <c r="A9" s="37" t="inlineStr">
        <is>
          <t>Usage recommandé</t>
        </is>
      </c>
      <c r="B9" s="15" t="inlineStr">
        <is>
          <t>Ce modèle convient à une SARL, une SAS, une EURL ou une micro-entreprise. Il complète le suivi comptable et ne remplace pas les obligations fiscales, déclaratives ou URSSAF.</t>
        </is>
      </c>
      <c r="H9" s="2" t="inlineStr">
        <is>
          <t>Prélèvement</t>
        </is>
      </c>
    </row>
    <row r="10" ht="42" customHeight="1">
      <c r="A10" s="35" t="inlineStr">
        <is>
          <t>Tableau de bord</t>
        </is>
      </c>
      <c r="B10" s="36" t="inlineStr">
        <is>
          <t>Consultez les indicateurs et graphiques pour suivre les montants facturés, encaissés, restant dus et l'évolution mensuelle de la facturation.</t>
        </is>
      </c>
      <c r="H10" s="2" t="inlineStr">
        <is>
          <t>Chèque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2026-08-28T00:28:18Z</dcterms:created>
  <dcterms:modified xmlns:dcterms="http://purl.org/dc/terms/" xmlns:xsi="http://www.w3.org/2001/XMLSchema-instance" xsi:type="dcterms:W3CDTF">2026-08-28T00:28:18Z</dcterms:modified>
</cp:coreProperties>
</file>