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ning" sheetId="1" state="visible" r:id="rId1"/>
    <sheet xmlns:r="http://schemas.openxmlformats.org/officeDocument/2006/relationships" name="Postes de Travail"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
    <numFmt numFmtId="166" formatCode="0.0%"/>
  </numFmts>
  <fonts count="8">
    <font>
      <name val="Calibri"/>
      <family val="2"/>
      <color theme="1"/>
      <sz val="11"/>
      <scheme val="minor"/>
    </font>
    <font>
      <name val="Calibri"/>
      <b val="1"/>
      <color rgb="000F766E"/>
      <sz val="16"/>
    </font>
    <font>
      <name val="Calibri"/>
      <b val="1"/>
      <color rgb="00FFFFFF"/>
      <sz val="11"/>
    </font>
    <font>
      <name val="Calibri"/>
      <sz val="10"/>
    </font>
    <font>
      <name val="Calibri"/>
      <b val="1"/>
      <sz val="10"/>
    </font>
    <font>
      <name val="Calibri"/>
      <b val="1"/>
      <color rgb="00FFFFFF"/>
      <sz val="10"/>
    </font>
    <font>
      <name val="Calibri"/>
      <i val="1"/>
      <color rgb="006B7280"/>
      <sz val="10"/>
    </font>
    <font>
      <name val="Calibri"/>
      <b val="1"/>
      <color rgb="000F766E"/>
      <sz val="12"/>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26">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3" fillId="3" borderId="1" applyAlignment="1" pivotButton="0" quotePrefix="0" xfId="0">
      <alignment horizontal="center" vertical="center"/>
    </xf>
    <xf numFmtId="164" fontId="3" fillId="3" borderId="1" applyAlignment="1" pivotButton="0" quotePrefix="0" xfId="0">
      <alignment horizontal="center" vertical="center"/>
    </xf>
    <xf numFmtId="0" fontId="3" fillId="3" borderId="1" applyAlignment="1" pivotButton="0" quotePrefix="0" xfId="0">
      <alignment horizontal="left" vertical="center"/>
    </xf>
    <xf numFmtId="0" fontId="3" fillId="4" borderId="1" applyAlignment="1" pivotButton="0" quotePrefix="0" xfId="0">
      <alignment horizontal="center" vertical="center"/>
    </xf>
    <xf numFmtId="165" fontId="3" fillId="3" borderId="1" applyAlignment="1" pivotButton="0" quotePrefix="0" xfId="0">
      <alignment horizontal="center" vertical="center"/>
    </xf>
    <xf numFmtId="0" fontId="3" fillId="5" borderId="1" applyAlignment="1" pivotButton="0" quotePrefix="0" xfId="0">
      <alignment horizontal="center" vertical="center"/>
    </xf>
    <xf numFmtId="164" fontId="3" fillId="5" borderId="1" applyAlignment="1" pivotButton="0" quotePrefix="0" xfId="0">
      <alignment horizontal="center" vertical="center"/>
    </xf>
    <xf numFmtId="0" fontId="3" fillId="5" borderId="1" applyAlignment="1" pivotButton="0" quotePrefix="0" xfId="0">
      <alignment horizontal="left" vertical="center"/>
    </xf>
    <xf numFmtId="165" fontId="3" fillId="5" borderId="1" applyAlignment="1" pivotButton="0" quotePrefix="0" xfId="0">
      <alignment horizontal="center" vertical="center"/>
    </xf>
    <xf numFmtId="0" fontId="5" fillId="6" borderId="1" applyAlignment="1" pivotButton="0" quotePrefix="0" xfId="0">
      <alignment horizontal="center" vertical="center"/>
    </xf>
    <xf numFmtId="165" fontId="5" fillId="6" borderId="1" applyAlignment="1" pivotButton="0" quotePrefix="0" xfId="0">
      <alignment horizontal="center" vertical="center"/>
    </xf>
    <xf numFmtId="0" fontId="6" fillId="0" borderId="0" pivotButton="0" quotePrefix="0" xfId="0"/>
    <xf numFmtId="166" fontId="3" fillId="3" borderId="1" applyAlignment="1" pivotButton="0" quotePrefix="0" xfId="0">
      <alignment horizontal="center" vertical="center"/>
    </xf>
    <xf numFmtId="166" fontId="3" fillId="5" borderId="1" applyAlignment="1" pivotButton="0" quotePrefix="0" xfId="0">
      <alignment horizontal="center" vertical="center"/>
    </xf>
    <xf numFmtId="166" fontId="5" fillId="6" borderId="1" applyAlignment="1" pivotButton="0" quotePrefix="0" xfId="0">
      <alignment horizontal="center" vertical="center"/>
    </xf>
    <xf numFmtId="0" fontId="5" fillId="6" borderId="1" applyAlignment="1" pivotButton="0" quotePrefix="0" xfId="0">
      <alignment horizontal="left" vertical="center"/>
    </xf>
    <xf numFmtId="0" fontId="7" fillId="4" borderId="1" applyAlignment="1" pivotButton="0" quotePrefix="0" xfId="0">
      <alignment horizontal="center" vertical="center"/>
    </xf>
    <xf numFmtId="0" fontId="0" fillId="0" borderId="4" pivotButton="0" quotePrefix="0" xfId="0"/>
    <xf numFmtId="0" fontId="0" fillId="0" borderId="5" pivotButton="0" quotePrefix="0" xfId="0"/>
    <xf numFmtId="166" fontId="7" fillId="4" borderId="1" applyAlignment="1" pivotButton="0" quotePrefix="0" xfId="0">
      <alignment horizontal="center" vertical="center"/>
    </xf>
    <xf numFmtId="0" fontId="2" fillId="6" borderId="0" applyAlignment="1" pivotButton="0" quotePrefix="0" xfId="0">
      <alignment horizontal="center" vertical="center"/>
    </xf>
    <xf numFmtId="0" fontId="7" fillId="0" borderId="0" pivotButton="0" quotePrefix="0" xfId="0"/>
    <xf numFmtId="0" fontId="3" fillId="0" borderId="0" applyAlignment="1" pivotButton="0" quotePrefix="0" xfId="0">
      <alignment vertical="top" wrapText="1"/>
    </xf>
  </cellXfs>
  <cellStyles count="1">
    <cellStyle name="Normal" xfId="0" builtinId="0" hidden="0"/>
  </cellStyles>
  <dxfs count="3">
    <dxf>
      <font>
        <b val="1"/>
        <color rgb="0022C55E"/>
      </font>
      <fill>
        <patternFill patternType="solid">
          <fgColor rgb="00DCFCE7"/>
          <bgColor rgb="00DCFCE7"/>
        </patternFill>
      </fill>
    </dxf>
    <dxf>
      <font>
        <b val="1"/>
        <color rgb="00DC2626"/>
      </font>
      <fill>
        <patternFill patternType="solid">
          <fgColor rgb="00FEE2E2"/>
          <bgColor rgb="00FEE2E2"/>
        </patternFill>
      </fill>
    </dxf>
    <dxf>
      <font>
        <b val="1"/>
        <color rgb="0092400E"/>
      </font>
      <fill>
        <patternFill patternType="solid">
          <fgColor rgb="00FEF9C3"/>
          <bgColor rgb="00FEF9C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Nombre de réservations par poste</a:t>
            </a:r>
          </a:p>
        </rich>
      </tx>
    </title>
    <plotArea>
      <barChart>
        <barDir val="col"/>
        <grouping val="clustered"/>
        <ser>
          <idx val="0"/>
          <order val="0"/>
          <tx>
            <strRef>
              <f>'Postes de Travail'!H4</f>
            </strRef>
          </tx>
          <spPr>
            <a:solidFill xmlns:a="http://schemas.openxmlformats.org/drawingml/2006/main">
              <a:srgbClr val="14B8A6"/>
            </a:solidFill>
            <a:ln xmlns:a="http://schemas.openxmlformats.org/drawingml/2006/main">
              <a:prstDash val="solid"/>
            </a:ln>
          </spPr>
          <cat>
            <numRef>
              <f>'Postes de Travail'!$A$5:$A$14</f>
            </numRef>
          </cat>
          <val>
            <numRef>
              <f>'Postes de Travail'!$H$5:$H$14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Poste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Réservations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réservations par zone</a:t>
            </a:r>
          </a:p>
        </rich>
      </tx>
    </title>
    <plotArea>
      <pieChart>
        <varyColors val="1"/>
        <ser>
          <idx val="0"/>
          <order val="0"/>
          <tx>
            <strRef>
              <f>'Tableau de Bord'!C10</f>
            </strRef>
          </tx>
          <spPr>
            <a:ln xmlns:a="http://schemas.openxmlformats.org/drawingml/2006/main">
              <a:prstDash val="solid"/>
            </a:ln>
          </spPr>
          <cat>
            <numRef>
              <f>'Tableau de Bord'!$A$11:$A$14</f>
            </numRef>
          </cat>
          <val>
            <numRef>
              <f>'Tableau de Bord'!$C$11:$C$14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18</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4"/>
  <sheetViews>
    <sheetView workbookViewId="0">
      <pane ySplit="3" topLeftCell="A4" activePane="bottomLeft" state="frozen"/>
      <selection pane="bottomLeft" activeCell="A1" sqref="A1"/>
    </sheetView>
  </sheetViews>
  <sheetFormatPr baseColWidth="8" defaultRowHeight="15"/>
  <cols>
    <col width="10" customWidth="1" min="1" max="1"/>
    <col width="12" customWidth="1" min="2" max="2"/>
    <col width="18" customWidth="1" min="3" max="3"/>
    <col width="12" customWidth="1" min="4" max="4"/>
    <col width="14" customWidth="1" min="5" max="5"/>
    <col width="20" customWidth="1" min="6" max="6"/>
    <col width="9" customWidth="1" min="7" max="7"/>
    <col width="13" customWidth="1" min="8" max="8"/>
    <col width="13" customWidth="1" min="9" max="9"/>
    <col width="10" customWidth="1" min="10" max="10"/>
    <col width="12" customWidth="1" min="11" max="11"/>
    <col width="15" customWidth="1" min="12" max="12"/>
  </cols>
  <sheetData>
    <row r="1" ht="28" customHeight="1">
      <c r="A1" s="1" t="inlineStr">
        <is>
          <t>PLANNING DES RÉSERVATIONS - FLEX OFFICE</t>
        </is>
      </c>
    </row>
    <row r="3">
      <c r="A3" s="2" t="inlineStr">
        <is>
          <t>ID Résa</t>
        </is>
      </c>
      <c r="B3" s="2" t="inlineStr">
        <is>
          <t>Date</t>
        </is>
      </c>
      <c r="C3" s="2" t="inlineStr">
        <is>
          <t>Employé</t>
        </is>
      </c>
      <c r="D3" s="2" t="inlineStr">
        <is>
          <t>Service</t>
        </is>
      </c>
      <c r="E3" s="2" t="inlineStr">
        <is>
          <t>Poste attribué</t>
        </is>
      </c>
      <c r="F3" s="2" t="inlineStr">
        <is>
          <t>Zone</t>
        </is>
      </c>
      <c r="G3" s="2" t="inlineStr">
        <is>
          <t>Étage</t>
        </is>
      </c>
      <c r="H3" s="2" t="inlineStr">
        <is>
          <t>Heure arrivée</t>
        </is>
      </c>
      <c r="I3" s="2" t="inlineStr">
        <is>
          <t>Heure départ</t>
        </is>
      </c>
      <c r="J3" s="2" t="inlineStr">
        <is>
          <t>Durée (h)</t>
        </is>
      </c>
      <c r="K3" s="2" t="inlineStr">
        <is>
          <t>Statut</t>
        </is>
      </c>
      <c r="L3" s="2" t="inlineStr">
        <is>
          <t>Équipement</t>
        </is>
      </c>
    </row>
    <row r="4">
      <c r="A4" s="3" t="inlineStr">
        <is>
          <t>R-001</t>
        </is>
      </c>
      <c r="B4" s="4" t="inlineStr">
        <is>
          <t>13/07/2026</t>
        </is>
      </c>
      <c r="C4" s="5" t="inlineStr">
        <is>
          <t>Marie Dubois</t>
        </is>
      </c>
      <c r="D4" s="3" t="inlineStr">
        <is>
          <t>Marketing</t>
        </is>
      </c>
      <c r="E4" s="6" t="inlineStr">
        <is>
          <t>P-101</t>
        </is>
      </c>
      <c r="F4" s="3">
        <f>IFERROR(VLOOKUP(E4,'Postes de Travail'!$A$4:$C$13,2,FALSE),"")</f>
        <v/>
      </c>
      <c r="G4" s="3">
        <f>IFERROR(VLOOKUP(E4,'Postes de Travail'!$A$4:$C$13,3,FALSE),"")</f>
        <v/>
      </c>
      <c r="H4" s="6" t="inlineStr">
        <is>
          <t>09:00</t>
        </is>
      </c>
      <c r="I4" s="6" t="inlineStr">
        <is>
          <t>17:30</t>
        </is>
      </c>
      <c r="J4" s="7">
        <f>IFERROR((I4-H4)*24,0)</f>
        <v/>
      </c>
      <c r="K4" s="6" t="inlineStr">
        <is>
          <t>Confirmée</t>
        </is>
      </c>
      <c r="L4" s="6" t="inlineStr">
        <is>
          <t>Écran double</t>
        </is>
      </c>
    </row>
    <row r="5">
      <c r="A5" s="8" t="inlineStr">
        <is>
          <t>R-002</t>
        </is>
      </c>
      <c r="B5" s="9" t="inlineStr">
        <is>
          <t>13/07/2026</t>
        </is>
      </c>
      <c r="C5" s="10" t="inlineStr">
        <is>
          <t>Julien Meunier</t>
        </is>
      </c>
      <c r="D5" s="8" t="inlineStr">
        <is>
          <t>Finance</t>
        </is>
      </c>
      <c r="E5" s="6" t="inlineStr">
        <is>
          <t>P-104</t>
        </is>
      </c>
      <c r="F5" s="8">
        <f>IFERROR(VLOOKUP(E5,'Postes de Travail'!$A$4:$C$13,2,FALSE),"")</f>
        <v/>
      </c>
      <c r="G5" s="8">
        <f>IFERROR(VLOOKUP(E5,'Postes de Travail'!$A$4:$C$13,3,FALSE),"")</f>
        <v/>
      </c>
      <c r="H5" s="6" t="inlineStr">
        <is>
          <t>08:30</t>
        </is>
      </c>
      <c r="I5" s="6" t="inlineStr">
        <is>
          <t>16:00</t>
        </is>
      </c>
      <c r="J5" s="11">
        <f>IFERROR((I5-H5)*24,0)</f>
        <v/>
      </c>
      <c r="K5" s="6" t="inlineStr">
        <is>
          <t>Confirmée</t>
        </is>
      </c>
      <c r="L5" s="6" t="inlineStr">
        <is>
          <t>Rien</t>
        </is>
      </c>
    </row>
    <row r="6">
      <c r="A6" s="3" t="inlineStr">
        <is>
          <t>R-003</t>
        </is>
      </c>
      <c r="B6" s="4" t="inlineStr">
        <is>
          <t>14/07/2026</t>
        </is>
      </c>
      <c r="C6" s="5" t="inlineStr">
        <is>
          <t>Sophie Lambert</t>
        </is>
      </c>
      <c r="D6" s="3" t="inlineStr">
        <is>
          <t>RH</t>
        </is>
      </c>
      <c r="E6" s="6" t="inlineStr">
        <is>
          <t>P-103</t>
        </is>
      </c>
      <c r="F6" s="3">
        <f>IFERROR(VLOOKUP(E6,'Postes de Travail'!$A$4:$C$13,2,FALSE),"")</f>
        <v/>
      </c>
      <c r="G6" s="3">
        <f>IFERROR(VLOOKUP(E6,'Postes de Travail'!$A$4:$C$13,3,FALSE),"")</f>
        <v/>
      </c>
      <c r="H6" s="6" t="inlineStr">
        <is>
          <t>09:30</t>
        </is>
      </c>
      <c r="I6" s="6" t="inlineStr">
        <is>
          <t>18:00</t>
        </is>
      </c>
      <c r="J6" s="7">
        <f>IFERROR((I6-H6)*24,0)</f>
        <v/>
      </c>
      <c r="K6" s="6" t="inlineStr">
        <is>
          <t>Confirmée</t>
        </is>
      </c>
      <c r="L6" s="6" t="inlineStr">
        <is>
          <t>Casque</t>
        </is>
      </c>
    </row>
    <row r="7">
      <c r="A7" s="8" t="inlineStr">
        <is>
          <t>R-004</t>
        </is>
      </c>
      <c r="B7" s="9" t="inlineStr">
        <is>
          <t>14/07/2026</t>
        </is>
      </c>
      <c r="C7" s="10" t="inlineStr">
        <is>
          <t>Thomas Girard</t>
        </is>
      </c>
      <c r="D7" s="8" t="inlineStr">
        <is>
          <t>IT</t>
        </is>
      </c>
      <c r="E7" s="6" t="inlineStr">
        <is>
          <t>P-107</t>
        </is>
      </c>
      <c r="F7" s="8">
        <f>IFERROR(VLOOKUP(E7,'Postes de Travail'!$A$4:$C$13,2,FALSE),"")</f>
        <v/>
      </c>
      <c r="G7" s="8">
        <f>IFERROR(VLOOKUP(E7,'Postes de Travail'!$A$4:$C$13,3,FALSE),"")</f>
        <v/>
      </c>
      <c r="H7" s="6" t="inlineStr">
        <is>
          <t>08:00</t>
        </is>
      </c>
      <c r="I7" s="6" t="inlineStr">
        <is>
          <t>15:30</t>
        </is>
      </c>
      <c r="J7" s="11">
        <f>IFERROR((I7-H7)*24,0)</f>
        <v/>
      </c>
      <c r="K7" s="6" t="inlineStr">
        <is>
          <t>Annulée</t>
        </is>
      </c>
      <c r="L7" s="6" t="inlineStr">
        <is>
          <t>Écran double</t>
        </is>
      </c>
    </row>
    <row r="8">
      <c r="A8" s="3" t="inlineStr">
        <is>
          <t>R-005</t>
        </is>
      </c>
      <c r="B8" s="4" t="inlineStr">
        <is>
          <t>15/07/2026</t>
        </is>
      </c>
      <c r="C8" s="5" t="inlineStr">
        <is>
          <t>Camille Faure</t>
        </is>
      </c>
      <c r="D8" s="3" t="inlineStr">
        <is>
          <t>Marketing</t>
        </is>
      </c>
      <c r="E8" s="6" t="inlineStr">
        <is>
          <t>P-101</t>
        </is>
      </c>
      <c r="F8" s="3">
        <f>IFERROR(VLOOKUP(E8,'Postes de Travail'!$A$4:$C$13,2,FALSE),"")</f>
        <v/>
      </c>
      <c r="G8" s="3">
        <f>IFERROR(VLOOKUP(E8,'Postes de Travail'!$A$4:$C$13,3,FALSE),"")</f>
        <v/>
      </c>
      <c r="H8" s="6" t="inlineStr">
        <is>
          <t>09:00</t>
        </is>
      </c>
      <c r="I8" s="6" t="inlineStr">
        <is>
          <t>17:00</t>
        </is>
      </c>
      <c r="J8" s="7">
        <f>IFERROR((I8-H8)*24,0)</f>
        <v/>
      </c>
      <c r="K8" s="6" t="inlineStr">
        <is>
          <t>Confirmée</t>
        </is>
      </c>
      <c r="L8" s="6" t="inlineStr">
        <is>
          <t>Rien</t>
        </is>
      </c>
    </row>
    <row r="9">
      <c r="A9" s="8" t="inlineStr">
        <is>
          <t>R-006</t>
        </is>
      </c>
      <c r="B9" s="9" t="inlineStr">
        <is>
          <t>15/07/2026</t>
        </is>
      </c>
      <c r="C9" s="10" t="inlineStr">
        <is>
          <t>Nicolas Perrin</t>
        </is>
      </c>
      <c r="D9" s="8" t="inlineStr">
        <is>
          <t>Finance</t>
        </is>
      </c>
      <c r="E9" s="6" t="inlineStr">
        <is>
          <t>P-105</t>
        </is>
      </c>
      <c r="F9" s="8">
        <f>IFERROR(VLOOKUP(E9,'Postes de Travail'!$A$4:$C$13,2,FALSE),"")</f>
        <v/>
      </c>
      <c r="G9" s="8">
        <f>IFERROR(VLOOKUP(E9,'Postes de Travail'!$A$4:$C$13,3,FALSE),"")</f>
        <v/>
      </c>
      <c r="H9" s="6" t="inlineStr">
        <is>
          <t>10:00</t>
        </is>
      </c>
      <c r="I9" s="6" t="inlineStr">
        <is>
          <t>18:30</t>
        </is>
      </c>
      <c r="J9" s="11">
        <f>IFERROR((I9-H9)*24,0)</f>
        <v/>
      </c>
      <c r="K9" s="6" t="inlineStr">
        <is>
          <t>En attente</t>
        </is>
      </c>
      <c r="L9" s="6" t="inlineStr">
        <is>
          <t>Écran double</t>
        </is>
      </c>
    </row>
    <row r="10">
      <c r="A10" s="3" t="inlineStr">
        <is>
          <t>R-007</t>
        </is>
      </c>
      <c r="B10" s="4" t="inlineStr">
        <is>
          <t>16/07/2026</t>
        </is>
      </c>
      <c r="C10" s="5" t="inlineStr">
        <is>
          <t>Léa Chevalier</t>
        </is>
      </c>
      <c r="D10" s="3" t="inlineStr">
        <is>
          <t>IT</t>
        </is>
      </c>
      <c r="E10" s="6" t="inlineStr">
        <is>
          <t>P-108</t>
        </is>
      </c>
      <c r="F10" s="3">
        <f>IFERROR(VLOOKUP(E10,'Postes de Travail'!$A$4:$C$13,2,FALSE),"")</f>
        <v/>
      </c>
      <c r="G10" s="3">
        <f>IFERROR(VLOOKUP(E10,'Postes de Travail'!$A$4:$C$13,3,FALSE),"")</f>
        <v/>
      </c>
      <c r="H10" s="6" t="inlineStr">
        <is>
          <t>08:30</t>
        </is>
      </c>
      <c r="I10" s="6" t="inlineStr">
        <is>
          <t>16:30</t>
        </is>
      </c>
      <c r="J10" s="7">
        <f>IFERROR((I10-H10)*24,0)</f>
        <v/>
      </c>
      <c r="K10" s="6" t="inlineStr">
        <is>
          <t>Confirmée</t>
        </is>
      </c>
      <c r="L10" s="6" t="inlineStr">
        <is>
          <t>Casque</t>
        </is>
      </c>
    </row>
    <row r="11">
      <c r="A11" s="8" t="inlineStr">
        <is>
          <t>R-008</t>
        </is>
      </c>
      <c r="B11" s="9" t="inlineStr">
        <is>
          <t>16/07/2026</t>
        </is>
      </c>
      <c r="C11" s="10" t="inlineStr">
        <is>
          <t>Antoine Roussel</t>
        </is>
      </c>
      <c r="D11" s="8" t="inlineStr">
        <is>
          <t>RH</t>
        </is>
      </c>
      <c r="E11" s="6" t="inlineStr">
        <is>
          <t>P-102</t>
        </is>
      </c>
      <c r="F11" s="8">
        <f>IFERROR(VLOOKUP(E11,'Postes de Travail'!$A$4:$C$13,2,FALSE),"")</f>
        <v/>
      </c>
      <c r="G11" s="8">
        <f>IFERROR(VLOOKUP(E11,'Postes de Travail'!$A$4:$C$13,3,FALSE),"")</f>
        <v/>
      </c>
      <c r="H11" s="6" t="inlineStr">
        <is>
          <t>09:00</t>
        </is>
      </c>
      <c r="I11" s="6" t="inlineStr">
        <is>
          <t>17:00</t>
        </is>
      </c>
      <c r="J11" s="11">
        <f>IFERROR((I11-H11)*24,0)</f>
        <v/>
      </c>
      <c r="K11" s="6" t="inlineStr">
        <is>
          <t>Confirmée</t>
        </is>
      </c>
      <c r="L11" s="6" t="inlineStr">
        <is>
          <t>Rien</t>
        </is>
      </c>
    </row>
    <row r="12">
      <c r="A12" s="3" t="inlineStr">
        <is>
          <t>R-009</t>
        </is>
      </c>
      <c r="B12" s="4" t="inlineStr">
        <is>
          <t>17/07/2026</t>
        </is>
      </c>
      <c r="C12" s="5" t="inlineStr">
        <is>
          <t>Chloé Bertrand</t>
        </is>
      </c>
      <c r="D12" s="3" t="inlineStr">
        <is>
          <t>Marketing</t>
        </is>
      </c>
      <c r="E12" s="6" t="inlineStr">
        <is>
          <t>P-106</t>
        </is>
      </c>
      <c r="F12" s="3">
        <f>IFERROR(VLOOKUP(E12,'Postes de Travail'!$A$4:$C$13,2,FALSE),"")</f>
        <v/>
      </c>
      <c r="G12" s="3">
        <f>IFERROR(VLOOKUP(E12,'Postes de Travail'!$A$4:$C$13,3,FALSE),"")</f>
        <v/>
      </c>
      <c r="H12" s="6" t="inlineStr">
        <is>
          <t>08:00</t>
        </is>
      </c>
      <c r="I12" s="6" t="inlineStr">
        <is>
          <t>16:00</t>
        </is>
      </c>
      <c r="J12" s="7">
        <f>IFERROR((I12-H12)*24,0)</f>
        <v/>
      </c>
      <c r="K12" s="6" t="inlineStr">
        <is>
          <t>Confirmée</t>
        </is>
      </c>
      <c r="L12" s="6" t="inlineStr">
        <is>
          <t>Écran double</t>
        </is>
      </c>
    </row>
    <row r="13">
      <c r="A13" s="8" t="inlineStr">
        <is>
          <t>R-010</t>
        </is>
      </c>
      <c r="B13" s="9" t="inlineStr">
        <is>
          <t>17/07/2026</t>
        </is>
      </c>
      <c r="C13" s="10" t="inlineStr">
        <is>
          <t>Maxime Faure</t>
        </is>
      </c>
      <c r="D13" s="8" t="inlineStr">
        <is>
          <t>IT</t>
        </is>
      </c>
      <c r="E13" s="6" t="inlineStr">
        <is>
          <t>P-109</t>
        </is>
      </c>
      <c r="F13" s="8">
        <f>IFERROR(VLOOKUP(E13,'Postes de Travail'!$A$4:$C$13,2,FALSE),"")</f>
        <v/>
      </c>
      <c r="G13" s="8">
        <f>IFERROR(VLOOKUP(E13,'Postes de Travail'!$A$4:$C$13,3,FALSE),"")</f>
        <v/>
      </c>
      <c r="H13" s="6" t="inlineStr">
        <is>
          <t>09:00</t>
        </is>
      </c>
      <c r="I13" s="6" t="inlineStr">
        <is>
          <t>17:30</t>
        </is>
      </c>
      <c r="J13" s="11">
        <f>IFERROR((I13-H13)*24,0)</f>
        <v/>
      </c>
      <c r="K13" s="6" t="inlineStr">
        <is>
          <t>En attente</t>
        </is>
      </c>
      <c r="L13" s="6" t="inlineStr">
        <is>
          <t>Rien</t>
        </is>
      </c>
    </row>
    <row r="14">
      <c r="A14" s="12" t="inlineStr">
        <is>
          <t>TOTAL</t>
        </is>
      </c>
      <c r="B14" s="12" t="n"/>
      <c r="C14" s="12" t="n"/>
      <c r="D14" s="12" t="n"/>
      <c r="E14" s="12" t="n"/>
      <c r="F14" s="12" t="n"/>
      <c r="G14" s="12" t="n"/>
      <c r="H14" s="12" t="n"/>
      <c r="I14" s="12" t="n"/>
      <c r="J14" s="13">
        <f>SUM(J4:J13)</f>
        <v/>
      </c>
      <c r="K14" s="12">
        <f>COUNTIF(K4:K13,"Confirmée")&amp;" confirmées"</f>
        <v/>
      </c>
      <c r="L14" s="12" t="n"/>
    </row>
  </sheetData>
  <mergeCells count="1">
    <mergeCell ref="A1:L1"/>
  </mergeCells>
  <conditionalFormatting sqref="K4:K13">
    <cfRule type="expression" priority="1" dxfId="0">
      <formula>K4="Confirmée"</formula>
    </cfRule>
    <cfRule type="expression" priority="2" dxfId="1">
      <formula>K4="Annulée"</formula>
    </cfRule>
    <cfRule type="expression" priority="3" dxfId="2">
      <formula>K4="En attente"</formula>
    </cfRule>
  </conditionalFormatting>
  <dataValidations count="2">
    <dataValidation sqref="K4:K13" showErrorMessage="1" showInputMessage="1" allowBlank="1" type="list">
      <formula1>"Confirmée,Annulée,En attente"</formula1>
    </dataValidation>
    <dataValidation sqref="L4:L13" showErrorMessage="1" showInputMessage="1" allowBlank="1" type="list">
      <formula1>"Écran double,Casque,Rien"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5"/>
  <sheetViews>
    <sheetView workbookViewId="0">
      <pane ySplit="4" topLeftCell="A5" activePane="bottomLeft" state="frozen"/>
      <selection pane="bottomLeft" activeCell="A1" sqref="A1"/>
    </sheetView>
  </sheetViews>
  <sheetFormatPr baseColWidth="8" defaultRowHeight="15"/>
  <cols>
    <col width="10" customWidth="1" min="1" max="1"/>
    <col width="22" customWidth="1" min="2" max="2"/>
    <col width="12" customWidth="1" min="3" max="3"/>
    <col width="18" customWidth="1" min="4" max="4"/>
    <col width="8" customWidth="1" min="5" max="5"/>
    <col width="10" customWidth="1" min="6" max="6"/>
    <col width="14" customWidth="1" min="7" max="7"/>
    <col width="16" customWidth="1" min="8" max="8"/>
    <col width="16" customWidth="1" min="9" max="9"/>
  </cols>
  <sheetData>
    <row r="1" ht="28" customHeight="1">
      <c r="A1" s="1" t="inlineStr">
        <is>
          <t>INVENTAIRE DES POSTES DE TRAVAIL</t>
        </is>
      </c>
    </row>
    <row r="2">
      <c r="A2" s="14" t="inlineStr">
        <is>
          <t>Période de référence : 10 jours ouvrés (13/07/2026 - 17/07/2026)</t>
        </is>
      </c>
    </row>
    <row r="4">
      <c r="A4" s="2" t="inlineStr">
        <is>
          <t>ID Poste</t>
        </is>
      </c>
      <c r="B4" s="2" t="inlineStr">
        <is>
          <t>Zone</t>
        </is>
      </c>
      <c r="C4" s="2" t="inlineStr">
        <is>
          <t>Étage</t>
        </is>
      </c>
      <c r="D4" s="2" t="inlineStr">
        <is>
          <t>Type de poste</t>
        </is>
      </c>
      <c r="E4" s="2" t="inlineStr">
        <is>
          <t>Écran</t>
        </is>
      </c>
      <c r="F4" s="2" t="inlineStr">
        <is>
          <t>Capacité</t>
        </is>
      </c>
      <c r="G4" s="2" t="inlineStr">
        <is>
          <t>Statut poste</t>
        </is>
      </c>
      <c r="H4" s="2" t="inlineStr">
        <is>
          <t>Nb réservations</t>
        </is>
      </c>
      <c r="I4" s="2" t="inlineStr">
        <is>
          <t>Taux occupation</t>
        </is>
      </c>
    </row>
    <row r="5">
      <c r="A5" s="3" t="inlineStr">
        <is>
          <t>P-101</t>
        </is>
      </c>
      <c r="B5" s="3" t="inlineStr">
        <is>
          <t>Zone A - Open Space</t>
        </is>
      </c>
      <c r="C5" s="3" t="inlineStr">
        <is>
          <t>1er étage</t>
        </is>
      </c>
      <c r="D5" s="3" t="inlineStr">
        <is>
          <t>Bureau simple</t>
        </is>
      </c>
      <c r="E5" s="3" t="inlineStr">
        <is>
          <t>Oui</t>
        </is>
      </c>
      <c r="F5" s="3" t="n">
        <v>1</v>
      </c>
      <c r="G5" s="6" t="inlineStr">
        <is>
          <t>Disponible</t>
        </is>
      </c>
      <c r="H5" s="3">
        <f>COUNTIF(Planning!$E$4:$E$13,A5)</f>
        <v/>
      </c>
      <c r="I5" s="15">
        <f>IFERROR(H5/10,0)</f>
        <v/>
      </c>
    </row>
    <row r="6">
      <c r="A6" s="8" t="inlineStr">
        <is>
          <t>P-102</t>
        </is>
      </c>
      <c r="B6" s="8" t="inlineStr">
        <is>
          <t>Zone A - Open Space</t>
        </is>
      </c>
      <c r="C6" s="8" t="inlineStr">
        <is>
          <t>1er étage</t>
        </is>
      </c>
      <c r="D6" s="8" t="inlineStr">
        <is>
          <t>Bureau simple</t>
        </is>
      </c>
      <c r="E6" s="8" t="inlineStr">
        <is>
          <t>Oui</t>
        </is>
      </c>
      <c r="F6" s="8" t="n">
        <v>1</v>
      </c>
      <c r="G6" s="6" t="inlineStr">
        <is>
          <t>Disponible</t>
        </is>
      </c>
      <c r="H6" s="8">
        <f>COUNTIF(Planning!$E$4:$E$13,A6)</f>
        <v/>
      </c>
      <c r="I6" s="16">
        <f>IFERROR(H6/10,0)</f>
        <v/>
      </c>
    </row>
    <row r="7">
      <c r="A7" s="3" t="inlineStr">
        <is>
          <t>P-103</t>
        </is>
      </c>
      <c r="B7" s="3" t="inlineStr">
        <is>
          <t>Zone B - Focus Room</t>
        </is>
      </c>
      <c r="C7" s="3" t="inlineStr">
        <is>
          <t>2ème étage</t>
        </is>
      </c>
      <c r="D7" s="3" t="inlineStr">
        <is>
          <t>Bureau individuel</t>
        </is>
      </c>
      <c r="E7" s="3" t="inlineStr">
        <is>
          <t>Oui</t>
        </is>
      </c>
      <c r="F7" s="3" t="n">
        <v>1</v>
      </c>
      <c r="G7" s="6" t="inlineStr">
        <is>
          <t>Disponible</t>
        </is>
      </c>
      <c r="H7" s="3">
        <f>COUNTIF(Planning!$E$4:$E$13,A7)</f>
        <v/>
      </c>
      <c r="I7" s="15">
        <f>IFERROR(H7/10,0)</f>
        <v/>
      </c>
    </row>
    <row r="8">
      <c r="A8" s="8" t="inlineStr">
        <is>
          <t>P-104</t>
        </is>
      </c>
      <c r="B8" s="8" t="inlineStr">
        <is>
          <t>Zone B - Focus Room</t>
        </is>
      </c>
      <c r="C8" s="8" t="inlineStr">
        <is>
          <t>2ème étage</t>
        </is>
      </c>
      <c r="D8" s="8" t="inlineStr">
        <is>
          <t>Bureau individuel</t>
        </is>
      </c>
      <c r="E8" s="8" t="inlineStr">
        <is>
          <t>Non</t>
        </is>
      </c>
      <c r="F8" s="8" t="n">
        <v>1</v>
      </c>
      <c r="G8" s="6" t="inlineStr">
        <is>
          <t>Disponible</t>
        </is>
      </c>
      <c r="H8" s="8">
        <f>COUNTIF(Planning!$E$4:$E$13,A8)</f>
        <v/>
      </c>
      <c r="I8" s="16">
        <f>IFERROR(H8/10,0)</f>
        <v/>
      </c>
    </row>
    <row r="9">
      <c r="A9" s="3" t="inlineStr">
        <is>
          <t>P-105</t>
        </is>
      </c>
      <c r="B9" s="3" t="inlineStr">
        <is>
          <t>Zone C - Salle Réunion</t>
        </is>
      </c>
      <c r="C9" s="3" t="inlineStr">
        <is>
          <t>2ème étage</t>
        </is>
      </c>
      <c r="D9" s="3" t="inlineStr">
        <is>
          <t>Poste collaboratif</t>
        </is>
      </c>
      <c r="E9" s="3" t="inlineStr">
        <is>
          <t>Oui</t>
        </is>
      </c>
      <c r="F9" s="3" t="n">
        <v>1</v>
      </c>
      <c r="G9" s="6" t="inlineStr">
        <is>
          <t>Maintenance</t>
        </is>
      </c>
      <c r="H9" s="3">
        <f>COUNTIF(Planning!$E$4:$E$13,A9)</f>
        <v/>
      </c>
      <c r="I9" s="15">
        <f>IFERROR(H9/10,0)</f>
        <v/>
      </c>
    </row>
    <row r="10">
      <c r="A10" s="8" t="inlineStr">
        <is>
          <t>P-106</t>
        </is>
      </c>
      <c r="B10" s="8" t="inlineStr">
        <is>
          <t>Zone C - Salle Réunion</t>
        </is>
      </c>
      <c r="C10" s="8" t="inlineStr">
        <is>
          <t>2ème étage</t>
        </is>
      </c>
      <c r="D10" s="8" t="inlineStr">
        <is>
          <t>Poste collaboratif</t>
        </is>
      </c>
      <c r="E10" s="8" t="inlineStr">
        <is>
          <t>Oui</t>
        </is>
      </c>
      <c r="F10" s="8" t="n">
        <v>1</v>
      </c>
      <c r="G10" s="6" t="inlineStr">
        <is>
          <t>Disponible</t>
        </is>
      </c>
      <c r="H10" s="8">
        <f>COUNTIF(Planning!$E$4:$E$13,A10)</f>
        <v/>
      </c>
      <c r="I10" s="16">
        <f>IFERROR(H10/10,0)</f>
        <v/>
      </c>
    </row>
    <row r="11">
      <c r="A11" s="3" t="inlineStr">
        <is>
          <t>P-107</t>
        </is>
      </c>
      <c r="B11" s="3" t="inlineStr">
        <is>
          <t>Zone D - Terrasse</t>
        </is>
      </c>
      <c r="C11" s="3" t="inlineStr">
        <is>
          <t>RDC</t>
        </is>
      </c>
      <c r="D11" s="3" t="inlineStr">
        <is>
          <t>Bureau simple</t>
        </is>
      </c>
      <c r="E11" s="3" t="inlineStr">
        <is>
          <t>Non</t>
        </is>
      </c>
      <c r="F11" s="3" t="n">
        <v>1</v>
      </c>
      <c r="G11" s="6" t="inlineStr">
        <is>
          <t>Disponible</t>
        </is>
      </c>
      <c r="H11" s="3">
        <f>COUNTIF(Planning!$E$4:$E$13,A11)</f>
        <v/>
      </c>
      <c r="I11" s="15">
        <f>IFERROR(H11/10,0)</f>
        <v/>
      </c>
    </row>
    <row r="12">
      <c r="A12" s="8" t="inlineStr">
        <is>
          <t>P-108</t>
        </is>
      </c>
      <c r="B12" s="8" t="inlineStr">
        <is>
          <t>Zone D - Terrasse</t>
        </is>
      </c>
      <c r="C12" s="8" t="inlineStr">
        <is>
          <t>RDC</t>
        </is>
      </c>
      <c r="D12" s="8" t="inlineStr">
        <is>
          <t>Bureau simple</t>
        </is>
      </c>
      <c r="E12" s="8" t="inlineStr">
        <is>
          <t>Oui</t>
        </is>
      </c>
      <c r="F12" s="8" t="n">
        <v>1</v>
      </c>
      <c r="G12" s="6" t="inlineStr">
        <is>
          <t>Disponible</t>
        </is>
      </c>
      <c r="H12" s="8">
        <f>COUNTIF(Planning!$E$4:$E$13,A12)</f>
        <v/>
      </c>
      <c r="I12" s="16">
        <f>IFERROR(H12/10,0)</f>
        <v/>
      </c>
    </row>
    <row r="13">
      <c r="A13" s="3" t="inlineStr">
        <is>
          <t>P-109</t>
        </is>
      </c>
      <c r="B13" s="3" t="inlineStr">
        <is>
          <t>Zone A - Open Space</t>
        </is>
      </c>
      <c r="C13" s="3" t="inlineStr">
        <is>
          <t>1er étage</t>
        </is>
      </c>
      <c r="D13" s="3" t="inlineStr">
        <is>
          <t>Bureau simple</t>
        </is>
      </c>
      <c r="E13" s="3" t="inlineStr">
        <is>
          <t>Oui</t>
        </is>
      </c>
      <c r="F13" s="3" t="n">
        <v>1</v>
      </c>
      <c r="G13" s="6" t="inlineStr">
        <is>
          <t>Disponible</t>
        </is>
      </c>
      <c r="H13" s="3">
        <f>COUNTIF(Planning!$E$4:$E$13,A13)</f>
        <v/>
      </c>
      <c r="I13" s="15">
        <f>IFERROR(H13/10,0)</f>
        <v/>
      </c>
    </row>
    <row r="14">
      <c r="A14" s="8" t="inlineStr">
        <is>
          <t>P-110</t>
        </is>
      </c>
      <c r="B14" s="8" t="inlineStr">
        <is>
          <t>Zone B - Focus Room</t>
        </is>
      </c>
      <c r="C14" s="8" t="inlineStr">
        <is>
          <t>2ème étage</t>
        </is>
      </c>
      <c r="D14" s="8" t="inlineStr">
        <is>
          <t>Bureau individuel</t>
        </is>
      </c>
      <c r="E14" s="8" t="inlineStr">
        <is>
          <t>Oui</t>
        </is>
      </c>
      <c r="F14" s="8" t="n">
        <v>1</v>
      </c>
      <c r="G14" s="6" t="inlineStr">
        <is>
          <t>Disponible</t>
        </is>
      </c>
      <c r="H14" s="8">
        <f>COUNTIF(Planning!$E$4:$E$13,A14)</f>
        <v/>
      </c>
      <c r="I14" s="16">
        <f>IFERROR(H14/10,0)</f>
        <v/>
      </c>
    </row>
    <row r="15">
      <c r="A15" s="12" t="inlineStr">
        <is>
          <t>TOTAL / MOYENNE</t>
        </is>
      </c>
      <c r="B15" s="12" t="n"/>
      <c r="C15" s="12" t="n"/>
      <c r="D15" s="12" t="n"/>
      <c r="E15" s="12" t="n"/>
      <c r="F15" s="12" t="n"/>
      <c r="G15" s="12" t="n"/>
      <c r="H15" s="12">
        <f>SUM(H5:H14)</f>
        <v/>
      </c>
      <c r="I15" s="17">
        <f>AVERAGE(I5:I14)</f>
        <v/>
      </c>
    </row>
  </sheetData>
  <mergeCells count="1">
    <mergeCell ref="A1:I1"/>
  </mergeCells>
  <conditionalFormatting sqref="G5:G14">
    <cfRule type="expression" priority="1" dxfId="1">
      <formula>G5="Maintenance"</formula>
    </cfRule>
  </conditionalFormatting>
  <conditionalFormatting sqref="I5:I14">
    <cfRule type="cellIs" priority="2" operator="greaterThan" dxfId="0">
      <formula>0.6</formula>
    </cfRule>
    <cfRule type="cellIs" priority="3" operator="lessThan" dxfId="2">
      <formula>0.2</formula>
    </cfRule>
  </conditionalFormatting>
  <dataValidations count="1">
    <dataValidation sqref="G5:G14" showErrorMessage="1" showInputMessage="1" allowBlank="1" type="list">
      <formula1>"Disponible,Maintenance"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26" customWidth="1" min="1" max="1"/>
    <col width="14" customWidth="1" min="2" max="2"/>
    <col width="16" customWidth="1" min="3" max="3"/>
    <col width="16" customWidth="1" min="4" max="4"/>
    <col width="12" customWidth="1" min="5" max="5"/>
    <col width="12" customWidth="1" min="6" max="6"/>
    <col width="12" customWidth="1" min="7" max="7"/>
    <col width="12" customWidth="1" min="8" max="8"/>
  </cols>
  <sheetData>
    <row r="1" ht="28" customHeight="1">
      <c r="A1" s="1" t="inlineStr">
        <is>
          <t>TABLEAU DE BORD - OCCUPATION FLEX OFFICE</t>
        </is>
      </c>
    </row>
    <row r="3">
      <c r="A3" s="18" t="inlineStr">
        <is>
          <t>Nombre total de postes</t>
        </is>
      </c>
      <c r="B3" s="19">
        <f>COUNTA('Postes de Travail'!A5:A14)</f>
        <v/>
      </c>
      <c r="C3" s="20" t="n"/>
      <c r="D3" s="21" t="n"/>
    </row>
    <row r="4">
      <c r="A4" s="18" t="inlineStr">
        <is>
          <t>Nombre de réservations</t>
        </is>
      </c>
      <c r="B4" s="19">
        <f>COUNTA(Planning!A4:A13)</f>
        <v/>
      </c>
      <c r="C4" s="20" t="n"/>
      <c r="D4" s="21" t="n"/>
    </row>
    <row r="5">
      <c r="A5" s="18" t="inlineStr">
        <is>
          <t>Taux d'occupation moyen</t>
        </is>
      </c>
      <c r="B5" s="22">
        <f>AVERAGE('Postes de Travail'!I5:I14)</f>
        <v/>
      </c>
      <c r="C5" s="20" t="n"/>
      <c r="D5" s="21" t="n"/>
    </row>
    <row r="6">
      <c r="A6" s="18" t="inlineStr">
        <is>
          <t>Poste le plus demandé</t>
        </is>
      </c>
      <c r="B6" s="19">
        <f>IFERROR(INDEX('Postes de Travail'!A5:A14,MATCH(MAX('Postes de Travail'!H5:H14),'Postes de Travail'!H5:H14,0)),"N/A")</f>
        <v/>
      </c>
      <c r="C6" s="20" t="n"/>
      <c r="D6" s="21" t="n"/>
    </row>
    <row r="9">
      <c r="A9" s="23" t="inlineStr">
        <is>
          <t>RÉPARTITION PAR ZONE</t>
        </is>
      </c>
    </row>
    <row r="10">
      <c r="A10" s="2" t="inlineStr">
        <is>
          <t>Zone</t>
        </is>
      </c>
      <c r="B10" s="2" t="inlineStr">
        <is>
          <t>Nb postes</t>
        </is>
      </c>
      <c r="C10" s="2" t="inlineStr">
        <is>
          <t>Nb réservations</t>
        </is>
      </c>
      <c r="D10" s="2" t="inlineStr">
        <is>
          <t>Taux occupation</t>
        </is>
      </c>
    </row>
    <row r="11">
      <c r="A11" s="3" t="inlineStr">
        <is>
          <t>Zone A - Open Space</t>
        </is>
      </c>
      <c r="B11" s="3">
        <f>COUNTIF('Postes de Travail'!$B$5:$B$14,A11)</f>
        <v/>
      </c>
      <c r="C11" s="3">
        <f>SUMIF('Postes de Travail'!$B$5:$B$14,A11,'Postes de Travail'!$H$5:$H$14)</f>
        <v/>
      </c>
      <c r="D11" s="15">
        <f>IFERROR(C11/(B11*10),0)</f>
        <v/>
      </c>
    </row>
    <row r="12">
      <c r="A12" s="8" t="inlineStr">
        <is>
          <t>Zone B - Focus Room</t>
        </is>
      </c>
      <c r="B12" s="8">
        <f>COUNTIF('Postes de Travail'!$B$5:$B$14,A12)</f>
        <v/>
      </c>
      <c r="C12" s="8">
        <f>SUMIF('Postes de Travail'!$B$5:$B$14,A12,'Postes de Travail'!$H$5:$H$14)</f>
        <v/>
      </c>
      <c r="D12" s="16">
        <f>IFERROR(C12/(B12*10),0)</f>
        <v/>
      </c>
    </row>
    <row r="13">
      <c r="A13" s="3" t="inlineStr">
        <is>
          <t>Zone C - Salle Réunion</t>
        </is>
      </c>
      <c r="B13" s="3">
        <f>COUNTIF('Postes de Travail'!$B$5:$B$14,A13)</f>
        <v/>
      </c>
      <c r="C13" s="3">
        <f>SUMIF('Postes de Travail'!$B$5:$B$14,A13,'Postes de Travail'!$H$5:$H$14)</f>
        <v/>
      </c>
      <c r="D13" s="15">
        <f>IFERROR(C13/(B13*10),0)</f>
        <v/>
      </c>
    </row>
    <row r="14">
      <c r="A14" s="8" t="inlineStr">
        <is>
          <t>Zone D - Terrasse</t>
        </is>
      </c>
      <c r="B14" s="8">
        <f>COUNTIF('Postes de Travail'!$B$5:$B$14,A14)</f>
        <v/>
      </c>
      <c r="C14" s="8">
        <f>SUMIF('Postes de Travail'!$B$5:$B$14,A14,'Postes de Travail'!$H$5:$H$14)</f>
        <v/>
      </c>
      <c r="D14" s="16">
        <f>IFERROR(C14/(B14*10),0)</f>
        <v/>
      </c>
    </row>
  </sheetData>
  <mergeCells count="7">
    <mergeCell ref="A1:H1"/>
    <mergeCell ref="A3"/>
    <mergeCell ref="B3:D3"/>
    <mergeCell ref="B4:D4"/>
    <mergeCell ref="B5:D5"/>
    <mergeCell ref="B6:D6"/>
    <mergeCell ref="A9:D9"/>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25" customWidth="1" min="1" max="1"/>
    <col width="25" customWidth="1" min="2" max="2"/>
    <col width="25" customWidth="1" min="3" max="3"/>
    <col width="25" customWidth="1" min="4" max="4"/>
  </cols>
  <sheetData>
    <row r="1" ht="28" customHeight="1">
      <c r="A1" s="1" t="inlineStr">
        <is>
          <t>MODE D'EMPLOI - PLANNING FLEX OFFICE</t>
        </is>
      </c>
    </row>
    <row r="3">
      <c r="A3" s="24" t="inlineStr">
        <is>
          <t>Objectif du classeur</t>
        </is>
      </c>
    </row>
    <row r="4" ht="45" customHeight="1">
      <c r="A4" s="25" t="inlineStr">
        <is>
          <t>Ce classeur permet de planifier et suivre l'occupation des postes de travail en flex office : réservations des employés, inventaire des postes disponibles et tableau de bord d'analyse du taux d'occupation.</t>
        </is>
      </c>
    </row>
    <row r="6">
      <c r="A6" s="24" t="inlineStr">
        <is>
          <t>Feuille 'Planning'</t>
        </is>
      </c>
    </row>
    <row r="7" ht="45" customHeight="1">
      <c r="A7" s="25" t="inlineStr">
        <is>
          <t>Liste des réservations de postes par les employés. Renseignez le poste attribué (ex : P-101) dans la colonne E : la Zone et l'Étage se remplissent automatiquement via VLOOKUP depuis la feuille 'Postes de Travail'. La durée est calculée automatiquement à partir des heures d'arrivée et de départ. Le statut (Confirmée/Annulée/En attente) est une liste déroulante avec mise en forme conditionnelle.</t>
        </is>
      </c>
    </row>
    <row r="9">
      <c r="A9" s="24" t="inlineStr">
        <is>
          <t>Feuille 'Postes de Travail'</t>
        </is>
      </c>
    </row>
    <row r="10" ht="45" customHeight="1">
      <c r="A10" s="25" t="inlineStr">
        <is>
          <t>Inventaire complet des postes disponibles avec leur zone, étage, équipement et statut. Le nombre de réservations et le taux d'occupation sont calculés automatiquement via COUNTIF en se basant sur la feuille 'Planning'.</t>
        </is>
      </c>
    </row>
    <row r="12">
      <c r="A12" s="24" t="inlineStr">
        <is>
          <t>Feuille 'Tableau de Bord'</t>
        </is>
      </c>
    </row>
    <row r="13" ht="45" customHeight="1">
      <c r="A13" s="25" t="inlineStr">
        <is>
          <t>Synthèse des indicateurs clés (KPI) : nombre de postes, nombre de réservations, taux d'occupation moyen et poste le plus demandé. Un graphique en barres montre les réservations par poste, un graphique circulaire montre la répartition par zone.</t>
        </is>
      </c>
    </row>
    <row r="15">
      <c r="A15" s="24" t="inlineStr">
        <is>
          <t>Cellules jaunes</t>
        </is>
      </c>
    </row>
    <row r="16" ht="45" customHeight="1">
      <c r="A16" s="25" t="inlineStr">
        <is>
          <t>Les cellules à fond jaune pâle sont à saisir manuellement (nouvelle réservation, statut, équipement). Les autres cellules contiennent des formules automatiques : ne pas les modifier.</t>
        </is>
      </c>
    </row>
    <row r="18">
      <c r="A18" s="24" t="inlineStr">
        <is>
          <t>Conseil d'utilisation</t>
        </is>
      </c>
    </row>
    <row r="19" ht="45" customHeight="1">
      <c r="A19" s="25" t="inlineStr">
        <is>
          <t>Mettez à jour la feuille 'Planning' chaque fois qu'une réservation est créée, modifiée ou annulée. Le tableau de bord se met à jour automatiquement.</t>
        </is>
      </c>
    </row>
  </sheetData>
  <mergeCells count="13">
    <mergeCell ref="A1:D1"/>
    <mergeCell ref="A3:D3"/>
    <mergeCell ref="A4:D4"/>
    <mergeCell ref="A6:D6"/>
    <mergeCell ref="A7:D7"/>
    <mergeCell ref="A9:D9"/>
    <mergeCell ref="A10:D10"/>
    <mergeCell ref="A12:D12"/>
    <mergeCell ref="A13:D13"/>
    <mergeCell ref="A15:D15"/>
    <mergeCell ref="A16:D16"/>
    <mergeCell ref="A18:D18"/>
    <mergeCell ref="A19:D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2026-07-21T18:16:39Z</dcterms:created>
  <dcterms:modified xmlns:dcterms="http://purl.org/dc/terms/" xmlns:xsi="http://www.w3.org/2001/XMLSchema-instance" xsi:type="dcterms:W3CDTF">2026-07-21T18:16:39Z</dcterms:modified>
</cp:coreProperties>
</file>