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istre des prêts" sheetId="1" state="visible" r:id="rId1"/>
    <sheet xmlns:r="http://schemas.openxmlformats.org/officeDocument/2006/relationships" name="Tableau de bord" sheetId="2" state="visible" r:id="rId2"/>
    <sheet xmlns:r="http://schemas.openxmlformats.org/officeDocument/2006/relationships" name="Instructions" sheetId="3" state="visible" r:id="rId3"/>
  </sheets>
  <definedNames>
    <definedName name="_xlnm._FilterDatabase" localSheetId="0" hidden="1">'Registre des prêts'!$A$2:$U$12</definedName>
  </definedNames>
  <calcPr calcId="124519" fullCalcOnLoad="1"/>
</workbook>
</file>

<file path=xl/styles.xml><?xml version="1.0" encoding="utf-8"?>
<styleSheet xmlns="http://schemas.openxmlformats.org/spreadsheetml/2006/main">
  <numFmts count="4">
    <numFmt numFmtId="164" formatCode="yyyy-mm-dd"/>
    <numFmt numFmtId="165" formatCode="DD/MM/YYYY"/>
    <numFmt numFmtId="166" formatCode="# ##0"/>
    <numFmt numFmtId="167" formatCode="0,0 %"/>
  </numFmts>
  <fonts count="7">
    <font>
      <name val="Calibri"/>
      <family val="2"/>
      <color theme="1"/>
      <sz val="11"/>
      <scheme val="minor"/>
    </font>
    <font>
      <b val="1"/>
      <color rgb="00FFFFFF"/>
      <sz val="14"/>
    </font>
    <font>
      <b val="1"/>
      <color rgb="00FFFFFF"/>
      <sz val="11"/>
    </font>
    <font>
      <b val="1"/>
      <sz val="11"/>
    </font>
    <font>
      <b val="1"/>
      <color rgb="001E293B"/>
      <sz val="11"/>
    </font>
    <font>
      <b val="1"/>
      <color rgb="00C8102E"/>
      <sz val="12"/>
    </font>
    <font>
      <b val="1"/>
      <color rgb="00FFFFFF"/>
      <sz val="13"/>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24">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166" fontId="0" fillId="3" borderId="1" applyAlignment="1" pivotButton="0" quotePrefix="0" xfId="0">
      <alignment horizontal="center" vertical="center" wrapText="1"/>
    </xf>
    <xf numFmtId="166" fontId="0" fillId="4" borderId="1" applyAlignment="1" pivotButton="0" quotePrefix="0" xfId="0">
      <alignment horizontal="center" vertical="center" wrapText="1"/>
    </xf>
    <xf numFmtId="1" fontId="0" fillId="3" borderId="1" applyAlignment="1" pivotButton="0" quotePrefix="0" xfId="0">
      <alignment horizontal="center" vertical="center" wrapText="1"/>
    </xf>
    <xf numFmtId="0" fontId="0" fillId="4" borderId="1" applyAlignment="1" pivotButton="0" quotePrefix="0" xfId="0">
      <alignment horizontal="center" vertical="center" wrapText="1"/>
    </xf>
    <xf numFmtId="166"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0" fontId="3" fillId="0" borderId="1" applyAlignment="1" pivotButton="0" quotePrefix="0" xfId="0">
      <alignment horizontal="left" vertical="center" wrapText="1"/>
    </xf>
    <xf numFmtId="166" fontId="4" fillId="0" borderId="1" applyAlignment="1" pivotButton="0" quotePrefix="0" xfId="0">
      <alignment horizontal="center" vertical="center" wrapText="1"/>
    </xf>
    <xf numFmtId="167" fontId="4" fillId="0" borderId="1" applyAlignment="1" pivotButton="0" quotePrefix="0" xfId="0">
      <alignment horizontal="center" vertical="center" wrapText="1"/>
    </xf>
    <xf numFmtId="0" fontId="5" fillId="0" borderId="0" pivotButton="0" quotePrefix="0" xfId="0"/>
    <xf numFmtId="0" fontId="0" fillId="4" borderId="1" applyAlignment="1" pivotButton="0" quotePrefix="0" xfId="0">
      <alignment horizontal="left" vertical="center" wrapText="1"/>
    </xf>
    <xf numFmtId="0" fontId="0" fillId="0" borderId="1" applyAlignment="1" pivotButton="0" quotePrefix="0" xfId="0">
      <alignment horizontal="left" vertical="center" wrapText="1"/>
    </xf>
    <xf numFmtId="166" fontId="0" fillId="0" borderId="1" applyAlignment="1" pivotButton="0" quotePrefix="0" xfId="0">
      <alignment horizontal="center" vertical="center" wrapText="1"/>
    </xf>
    <xf numFmtId="0" fontId="6" fillId="2" borderId="0" applyAlignment="1" pivotButton="0" quotePrefix="0" xfId="0">
      <alignment horizontal="center" vertical="center" wrapText="1"/>
    </xf>
    <xf numFmtId="0" fontId="2" fillId="6" borderId="1" applyAlignment="1" pivotButton="0" quotePrefix="0" xfId="0">
      <alignment horizontal="left" vertical="center" wrapText="1"/>
    </xf>
    <xf numFmtId="0" fontId="0" fillId="0" borderId="4" pivotButton="0" quotePrefix="0" xfId="0"/>
    <xf numFmtId="0" fontId="0" fillId="4" borderId="1" applyAlignment="1" pivotButton="0" quotePrefix="0" xfId="0">
      <alignment horizontal="left" vertical="top" wrapText="1"/>
    </xf>
    <xf numFmtId="0" fontId="0" fillId="0" borderId="1" applyAlignment="1" pivotButton="0" quotePrefix="0" xfId="0">
      <alignment horizontal="left" vertical="top" wrapText="1"/>
    </xf>
  </cellXfs>
  <cellStyles count="1">
    <cellStyle name="Normal" xfId="0" builtinId="0" hidden="0"/>
  </cellStyles>
  <dxfs count="4">
    <dxf>
      <font>
        <b val="1"/>
        <color rgb="00FFFFFF"/>
      </font>
      <fill>
        <patternFill patternType="solid">
          <fgColor rgb="00DC2626"/>
        </patternFill>
      </fill>
    </dxf>
    <dxf>
      <font>
        <b val="1"/>
        <color rgb="00FFFFFF"/>
      </font>
      <fill>
        <patternFill patternType="solid">
          <fgColor rgb="00F59E0B"/>
        </patternFill>
      </fill>
    </dxf>
    <dxf>
      <font>
        <b val="1"/>
        <color rgb="00FFFFFF"/>
      </font>
      <fill>
        <patternFill patternType="solid">
          <fgColor rgb="0016A34A"/>
        </patternFill>
      </fill>
    </dxf>
    <dxf>
      <font>
        <b val="1"/>
        <color rgb="007F1D1D"/>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Kilomètres parcourus par véhicule</a:t>
            </a:r>
          </a:p>
        </rich>
      </tx>
    </title>
    <plotArea>
      <barChart>
        <barDir val="col"/>
        <grouping val="clustered"/>
        <ser>
          <idx val="0"/>
          <order val="0"/>
          <tx>
            <strRef>
              <f>'Tableau de bord'!C12</f>
            </strRef>
          </tx>
          <spPr>
            <a:solidFill xmlns:a="http://schemas.openxmlformats.org/drawingml/2006/main">
              <a:srgbClr val="1E293B"/>
            </a:solidFill>
            <a:ln xmlns:a="http://schemas.openxmlformats.org/drawingml/2006/main">
              <a:prstDash val="solid"/>
            </a:ln>
          </spPr>
          <cat>
            <numRef>
              <f>'Tableau de bord'!$A$13:$A$17</f>
            </numRef>
          </cat>
          <val>
            <numRef>
              <f>'Tableau de bord'!$C$13:$C$17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Véhicule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Kilomètres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prêts par statut</a:t>
            </a:r>
          </a:p>
        </rich>
      </tx>
    </title>
    <plotArea>
      <pieChart>
        <varyColors val="1"/>
        <ser>
          <idx val="0"/>
          <order val="0"/>
          <tx>
            <strRef>
              <f>'Tableau de bord'!B20</f>
            </strRef>
          </tx>
          <spPr>
            <a:ln xmlns:a="http://schemas.openxmlformats.org/drawingml/2006/main">
              <a:prstDash val="solid"/>
            </a:ln>
          </spPr>
          <cat>
            <numRef>
              <f>'Tableau de bord'!$A$21:$A$23</f>
            </numRef>
          </cat>
          <val>
            <numRef>
              <f>'Tableau de bord'!$B$21:$B$23</f>
            </numRef>
          </val>
        </ser>
        <dLbls>
          <showPercent val="1"/>
        </dLbls>
        <firstSliceAng val="0"/>
      </pieChart>
    </plotArea>
    <legend>
      <legendPos val="r"/>
    </legend>
    <plotVisOnly val="1"/>
    <dispBlanksAs val="gap"/>
  </chart>
</chartSpace>
</file>

<file path=xl/charts/chart3.xml><?xml version="1.0" encoding="utf-8"?>
<chartSpace xmlns="http://schemas.openxmlformats.org/drawingml/2006/chart">
  <style val="11"/>
  <chart>
    <title>
      <tx>
        <rich>
          <a:bodyPr xmlns:a="http://schemas.openxmlformats.org/drawingml/2006/main"/>
          <a:p xmlns:a="http://schemas.openxmlformats.org/drawingml/2006/main">
            <a:pPr>
              <a:defRPr/>
            </a:pPr>
            <a:r>
              <a:t>Nombre de prêts par ville de départ</a:t>
            </a:r>
          </a:p>
        </rich>
      </tx>
    </title>
    <plotArea>
      <barChart>
        <barDir val="bar"/>
        <grouping val="clustered"/>
        <ser>
          <idx val="0"/>
          <order val="0"/>
          <tx>
            <strRef>
              <f>'Tableau de bord'!B26</f>
            </strRef>
          </tx>
          <spPr>
            <a:solidFill xmlns:a="http://schemas.openxmlformats.org/drawingml/2006/main">
              <a:srgbClr val="C8102E"/>
            </a:solidFill>
            <a:ln xmlns:a="http://schemas.openxmlformats.org/drawingml/2006/main">
              <a:prstDash val="solid"/>
            </a:ln>
          </spPr>
          <cat>
            <numRef>
              <f>'Tableau de bord'!$A$27:$A$35</f>
            </numRef>
          </cat>
          <val>
            <numRef>
              <f>'Tableau de bord'!$B$27:$B$35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Nombre de prêts</a:t>
                </a:r>
              </a:p>
            </rich>
          </tx>
        </title>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2</row>
      <rowOff>0</rowOff>
    </from>
    <ext cx="54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36</row>
      <rowOff>0</rowOff>
    </from>
    <ext cx="540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U12"/>
  <sheetViews>
    <sheetView workbookViewId="0">
      <pane ySplit="2" topLeftCell="A3" activePane="bottomLeft" state="frozen"/>
      <selection pane="bottomLeft" activeCell="A1" sqref="A1"/>
    </sheetView>
  </sheetViews>
  <sheetFormatPr baseColWidth="8" defaultRowHeight="15"/>
  <cols>
    <col width="8" customWidth="1" min="1" max="1"/>
    <col width="13" customWidth="1" min="2" max="2"/>
    <col width="11" customWidth="1" min="3" max="3"/>
    <col width="13" customWidth="1" min="4" max="4"/>
    <col width="13" customWidth="1" min="5" max="5"/>
    <col width="16" customWidth="1" min="6" max="6"/>
    <col width="14" customWidth="1" min="7" max="7"/>
    <col width="13" customWidth="1" min="8" max="8"/>
    <col width="22" customWidth="1" min="9" max="9"/>
    <col width="15" customWidth="1" min="10" max="10"/>
    <col width="13" customWidth="1" min="11" max="11"/>
    <col width="12" customWidth="1" min="12" max="12"/>
    <col width="12" customWidth="1" min="13" max="13"/>
    <col width="12" customWidth="1" min="14" max="14"/>
    <col width="12" customWidth="1" min="15" max="15"/>
    <col width="12" customWidth="1" min="16" max="16"/>
    <col width="13" customWidth="1" min="17" max="17"/>
    <col width="13" customWidth="1" min="18" max="18"/>
    <col width="11" customWidth="1" min="19" max="19"/>
    <col width="12" customWidth="1" min="20" max="20"/>
    <col width="24" customWidth="1" min="21" max="21"/>
  </cols>
  <sheetData>
    <row r="1" ht="28" customHeight="1">
      <c r="A1" s="1" t="inlineStr">
        <is>
          <t>REGISTRE DE PRÊT DES VÉHICULES DE SERVICE — 2026</t>
        </is>
      </c>
    </row>
    <row r="2" ht="42" customHeight="1">
      <c r="A2" s="2" t="inlineStr">
        <is>
          <t>ID prêt</t>
        </is>
      </c>
      <c r="B2" s="2" t="inlineStr">
        <is>
          <t>Date de départ</t>
        </is>
      </c>
      <c r="C2" s="2" t="inlineStr">
        <is>
          <t>Heure de départ</t>
        </is>
      </c>
      <c r="D2" s="2" t="inlineStr">
        <is>
          <t>Date de retour prévue</t>
        </is>
      </c>
      <c r="E2" s="2" t="inlineStr">
        <is>
          <t>Date de retour réelle</t>
        </is>
      </c>
      <c r="F2" s="2" t="inlineStr">
        <is>
          <t>Conducteur</t>
        </is>
      </c>
      <c r="G2" s="2" t="inlineStr">
        <is>
          <t>Service</t>
        </is>
      </c>
      <c r="H2" s="2" t="inlineStr">
        <is>
          <t>Ville de départ</t>
        </is>
      </c>
      <c r="I2" s="2" t="inlineStr">
        <is>
          <t>Destination / motif</t>
        </is>
      </c>
      <c r="J2" s="2" t="inlineStr">
        <is>
          <t>Véhicule</t>
        </is>
      </c>
      <c r="K2" s="2" t="inlineStr">
        <is>
          <t>Immatriculation</t>
        </is>
      </c>
      <c r="L2" s="2" t="inlineStr">
        <is>
          <t>Kilométrage départ</t>
        </is>
      </c>
      <c r="M2" s="2" t="inlineStr">
        <is>
          <t>Kilométrage retour</t>
        </is>
      </c>
      <c r="N2" s="2" t="inlineStr">
        <is>
          <t>Kilomètres parcourus</t>
        </is>
      </c>
      <c r="O2" s="2" t="inlineStr">
        <is>
          <t>Niveau carburant départ (%)</t>
        </is>
      </c>
      <c r="P2" s="2" t="inlineStr">
        <is>
          <t>Niveau carburant retour (%)</t>
        </is>
      </c>
      <c r="Q2" s="2" t="inlineStr">
        <is>
          <t>État du véhicule au départ</t>
        </is>
      </c>
      <c r="R2" s="2" t="inlineStr">
        <is>
          <t>État du véhicule au retour</t>
        </is>
      </c>
      <c r="S2" s="2" t="inlineStr">
        <is>
          <t>Anomalie signalée</t>
        </is>
      </c>
      <c r="T2" s="2" t="inlineStr">
        <is>
          <t>Statut du prêt</t>
        </is>
      </c>
      <c r="U2" s="2" t="inlineStr">
        <is>
          <t>Observations</t>
        </is>
      </c>
    </row>
    <row r="3">
      <c r="A3" s="3" t="n">
        <v>1</v>
      </c>
      <c r="B3" s="4" t="n">
        <v>46030</v>
      </c>
      <c r="C3" s="3" t="inlineStr">
        <is>
          <t>08:30</t>
        </is>
      </c>
      <c r="D3" s="4" t="n">
        <v>46031</v>
      </c>
      <c r="E3" s="4" t="n">
        <v>46031</v>
      </c>
      <c r="F3" s="5" t="inlineStr">
        <is>
          <t>Marie Dupont</t>
        </is>
      </c>
      <c r="G3" s="5" t="inlineStr">
        <is>
          <t>Commercial</t>
        </is>
      </c>
      <c r="H3" s="3" t="inlineStr">
        <is>
          <t>Paris</t>
        </is>
      </c>
      <c r="I3" s="5" t="inlineStr">
        <is>
          <t>Rendez-vous client</t>
        </is>
      </c>
      <c r="J3" s="3" t="inlineStr">
        <is>
          <t>Renault Clio</t>
        </is>
      </c>
      <c r="K3" s="3" t="inlineStr">
        <is>
          <t>AB-123-CD</t>
        </is>
      </c>
      <c r="L3" s="6" t="n">
        <v>45230</v>
      </c>
      <c r="M3" s="6" t="n">
        <v>45710</v>
      </c>
      <c r="N3" s="7">
        <f>IF(OR(L3="",M3=""),"",M3-L3)</f>
        <v/>
      </c>
      <c r="O3" s="8" t="n">
        <v>90</v>
      </c>
      <c r="P3" s="8" t="n">
        <v>75</v>
      </c>
      <c r="Q3" s="3" t="inlineStr">
        <is>
          <t>Bon</t>
        </is>
      </c>
      <c r="R3" s="3" t="inlineStr">
        <is>
          <t>Bon</t>
        </is>
      </c>
      <c r="S3" s="3" t="inlineStr">
        <is>
          <t>Non</t>
        </is>
      </c>
      <c r="T3" s="9">
        <f>IF(E3&lt;&gt;"","Clôturé",IF(D3&lt;TODAY(),"En retard","En cours"))</f>
        <v/>
      </c>
      <c r="U3" s="5" t="inlineStr">
        <is>
          <t>RAS</t>
        </is>
      </c>
    </row>
    <row r="4">
      <c r="A4" s="3" t="n">
        <v>2</v>
      </c>
      <c r="B4" s="4" t="n">
        <v>46044</v>
      </c>
      <c r="C4" s="3" t="inlineStr">
        <is>
          <t>09:00</t>
        </is>
      </c>
      <c r="D4" s="4" t="n">
        <v>46045</v>
      </c>
      <c r="E4" s="4" t="n">
        <v>46045</v>
      </c>
      <c r="F4" s="5" t="inlineStr">
        <is>
          <t>Julien Martin</t>
        </is>
      </c>
      <c r="G4" s="5" t="inlineStr">
        <is>
          <t>Technique</t>
        </is>
      </c>
      <c r="H4" s="3" t="inlineStr">
        <is>
          <t>Lyon</t>
        </is>
      </c>
      <c r="I4" s="5" t="inlineStr">
        <is>
          <t>Chantier</t>
        </is>
      </c>
      <c r="J4" s="3" t="inlineStr">
        <is>
          <t>Peugeot 308</t>
        </is>
      </c>
      <c r="K4" s="3" t="inlineStr">
        <is>
          <t>EF-456-GH</t>
        </is>
      </c>
      <c r="L4" s="6" t="n">
        <v>62040</v>
      </c>
      <c r="M4" s="6" t="n">
        <v>62485</v>
      </c>
      <c r="N4" s="10">
        <f>IF(OR(L4="",M4=""),"",M4-L4)</f>
        <v/>
      </c>
      <c r="O4" s="8" t="n">
        <v>85</v>
      </c>
      <c r="P4" s="8" t="n">
        <v>60</v>
      </c>
      <c r="Q4" s="3" t="inlineStr">
        <is>
          <t>Bon</t>
        </is>
      </c>
      <c r="R4" s="3" t="inlineStr">
        <is>
          <t>Bon</t>
        </is>
      </c>
      <c r="S4" s="3" t="inlineStr">
        <is>
          <t>Non</t>
        </is>
      </c>
      <c r="T4" s="11">
        <f>IF(E4&lt;&gt;"","Clôturé",IF(D4&lt;TODAY(),"En retard","En cours"))</f>
        <v/>
      </c>
      <c r="U4" s="5" t="inlineStr">
        <is>
          <t>RAS</t>
        </is>
      </c>
    </row>
    <row r="5">
      <c r="A5" s="3" t="n">
        <v>3</v>
      </c>
      <c r="B5" s="4" t="n">
        <v>46063</v>
      </c>
      <c r="C5" s="3" t="inlineStr">
        <is>
          <t>07:45</t>
        </is>
      </c>
      <c r="D5" s="4" t="n">
        <v>46064</v>
      </c>
      <c r="E5" s="4" t="n">
        <v>46064</v>
      </c>
      <c r="F5" s="5" t="inlineStr">
        <is>
          <t>Sophie Bernard</t>
        </is>
      </c>
      <c r="G5" s="5" t="inlineStr">
        <is>
          <t>Commercial</t>
        </is>
      </c>
      <c r="H5" s="3" t="inlineStr">
        <is>
          <t>Marseille</t>
        </is>
      </c>
      <c r="I5" s="5" t="inlineStr">
        <is>
          <t>Agence régionale</t>
        </is>
      </c>
      <c r="J5" s="3" t="inlineStr">
        <is>
          <t>Citroën ë-C4</t>
        </is>
      </c>
      <c r="K5" s="3" t="inlineStr">
        <is>
          <t>IJ-789-KL</t>
        </is>
      </c>
      <c r="L5" s="6" t="n">
        <v>18420</v>
      </c>
      <c r="M5" s="6" t="n">
        <v>18790</v>
      </c>
      <c r="N5" s="7">
        <f>IF(OR(L5="",M5=""),"",M5-L5)</f>
        <v/>
      </c>
      <c r="O5" s="8" t="n">
        <v>100</v>
      </c>
      <c r="P5" s="8" t="n">
        <v>45</v>
      </c>
      <c r="Q5" s="3" t="inlineStr">
        <is>
          <t>Bon</t>
        </is>
      </c>
      <c r="R5" s="3" t="inlineStr">
        <is>
          <t>Bon</t>
        </is>
      </c>
      <c r="S5" s="3" t="inlineStr">
        <is>
          <t>Non</t>
        </is>
      </c>
      <c r="T5" s="9">
        <f>IF(E5&lt;&gt;"","Clôturé",IF(D5&lt;TODAY(),"En retard","En cours"))</f>
        <v/>
      </c>
      <c r="U5" s="5" t="inlineStr">
        <is>
          <t>Recharge effectuée</t>
        </is>
      </c>
    </row>
    <row r="6">
      <c r="A6" s="3" t="n">
        <v>4</v>
      </c>
      <c r="B6" s="4" t="n">
        <v>46079</v>
      </c>
      <c r="C6" s="3" t="inlineStr">
        <is>
          <t>08:15</t>
        </is>
      </c>
      <c r="D6" s="4" t="n">
        <v>46080</v>
      </c>
      <c r="E6" s="4" t="n">
        <v>46080</v>
      </c>
      <c r="F6" s="5" t="inlineStr">
        <is>
          <t>Thomas Leroy</t>
        </is>
      </c>
      <c r="G6" s="5" t="inlineStr">
        <is>
          <t>Logistique</t>
        </is>
      </c>
      <c r="H6" s="3" t="inlineStr">
        <is>
          <t>Toulouse</t>
        </is>
      </c>
      <c r="I6" s="5" t="inlineStr">
        <is>
          <t>Livraison</t>
        </is>
      </c>
      <c r="J6" s="3" t="inlineStr">
        <is>
          <t>Renault Kangoo</t>
        </is>
      </c>
      <c r="K6" s="3" t="inlineStr">
        <is>
          <t>MN-012-OP</t>
        </is>
      </c>
      <c r="L6" s="6" t="n">
        <v>74380</v>
      </c>
      <c r="M6" s="6" t="n">
        <v>74920</v>
      </c>
      <c r="N6" s="10">
        <f>IF(OR(L6="",M6=""),"",M6-L6)</f>
        <v/>
      </c>
      <c r="O6" s="8" t="n">
        <v>70</v>
      </c>
      <c r="P6" s="8" t="n">
        <v>30</v>
      </c>
      <c r="Q6" s="3" t="inlineStr">
        <is>
          <t>Bon</t>
        </is>
      </c>
      <c r="R6" s="3" t="inlineStr">
        <is>
          <t>À surveiller</t>
        </is>
      </c>
      <c r="S6" s="3" t="inlineStr">
        <is>
          <t>Oui</t>
        </is>
      </c>
      <c r="T6" s="11">
        <f>IF(E6&lt;&gt;"","Clôturé",IF(D6&lt;TODAY(),"En retard","En cours"))</f>
        <v/>
      </c>
      <c r="U6" s="5" t="inlineStr">
        <is>
          <t>Rayure aile avant</t>
        </is>
      </c>
    </row>
    <row r="7">
      <c r="A7" s="3" t="n">
        <v>5</v>
      </c>
      <c r="B7" s="4" t="n">
        <v>46096</v>
      </c>
      <c r="C7" s="3" t="inlineStr">
        <is>
          <t>09:30</t>
        </is>
      </c>
      <c r="D7" s="4" t="n">
        <v>46097</v>
      </c>
      <c r="E7" s="4" t="n">
        <v>46097</v>
      </c>
      <c r="F7" s="5" t="inlineStr">
        <is>
          <t>Camille Moreau</t>
        </is>
      </c>
      <c r="G7" s="5" t="inlineStr">
        <is>
          <t>Communication</t>
        </is>
      </c>
      <c r="H7" s="3" t="inlineStr">
        <is>
          <t>Bordeaux</t>
        </is>
      </c>
      <c r="I7" s="5" t="inlineStr">
        <is>
          <t>Formation</t>
        </is>
      </c>
      <c r="J7" s="3" t="inlineStr">
        <is>
          <t>Peugeot 2008</t>
        </is>
      </c>
      <c r="K7" s="3" t="inlineStr">
        <is>
          <t>QR-345-ST</t>
        </is>
      </c>
      <c r="L7" s="6" t="n">
        <v>32150</v>
      </c>
      <c r="M7" s="6" t="n">
        <v>32460</v>
      </c>
      <c r="N7" s="7">
        <f>IF(OR(L7="",M7=""),"",M7-L7)</f>
        <v/>
      </c>
      <c r="O7" s="8" t="n">
        <v>80</v>
      </c>
      <c r="P7" s="8" t="n">
        <v>55</v>
      </c>
      <c r="Q7" s="3" t="inlineStr">
        <is>
          <t>Bon</t>
        </is>
      </c>
      <c r="R7" s="3" t="inlineStr">
        <is>
          <t>Bon</t>
        </is>
      </c>
      <c r="S7" s="3" t="inlineStr">
        <is>
          <t>Non</t>
        </is>
      </c>
      <c r="T7" s="9">
        <f>IF(E7&lt;&gt;"","Clôturé",IF(D7&lt;TODAY(),"En retard","En cours"))</f>
        <v/>
      </c>
      <c r="U7" s="5" t="inlineStr">
        <is>
          <t>RAS</t>
        </is>
      </c>
    </row>
    <row r="8">
      <c r="A8" s="3" t="n">
        <v>6</v>
      </c>
      <c r="B8" s="4" t="n">
        <v>46114</v>
      </c>
      <c r="C8" s="3" t="inlineStr">
        <is>
          <t>08:00</t>
        </is>
      </c>
      <c r="D8" s="4" t="n">
        <v>46115</v>
      </c>
      <c r="E8" s="4" t="n">
        <v>46115</v>
      </c>
      <c r="F8" s="5" t="inlineStr">
        <is>
          <t>Nicolas Petit</t>
        </is>
      </c>
      <c r="G8" s="5" t="inlineStr">
        <is>
          <t>Technique</t>
        </is>
      </c>
      <c r="H8" s="3" t="inlineStr">
        <is>
          <t>Lille</t>
        </is>
      </c>
      <c r="I8" s="5" t="inlineStr">
        <is>
          <t>Chantier</t>
        </is>
      </c>
      <c r="J8" s="3" t="inlineStr">
        <is>
          <t>Renault Clio</t>
        </is>
      </c>
      <c r="K8" s="3" t="inlineStr">
        <is>
          <t>UV-678-WX</t>
        </is>
      </c>
      <c r="L8" s="6" t="n">
        <v>51260</v>
      </c>
      <c r="M8" s="6" t="n">
        <v>51830</v>
      </c>
      <c r="N8" s="10">
        <f>IF(OR(L8="",M8=""),"",M8-L8)</f>
        <v/>
      </c>
      <c r="O8" s="8" t="n">
        <v>95</v>
      </c>
      <c r="P8" s="8" t="n">
        <v>40</v>
      </c>
      <c r="Q8" s="3" t="inlineStr">
        <is>
          <t>Bon</t>
        </is>
      </c>
      <c r="R8" s="3" t="inlineStr">
        <is>
          <t>Bon</t>
        </is>
      </c>
      <c r="S8" s="3" t="inlineStr">
        <is>
          <t>Non</t>
        </is>
      </c>
      <c r="T8" s="11">
        <f>IF(E8&lt;&gt;"","Clôturé",IF(D8&lt;TODAY(),"En retard","En cours"))</f>
        <v/>
      </c>
      <c r="U8" s="5" t="inlineStr">
        <is>
          <t>Plein à prévoir</t>
        </is>
      </c>
    </row>
    <row r="9">
      <c r="A9" s="3" t="n">
        <v>7</v>
      </c>
      <c r="B9" s="4" t="n">
        <v>46130</v>
      </c>
      <c r="C9" s="3" t="inlineStr">
        <is>
          <t>07:30</t>
        </is>
      </c>
      <c r="D9" s="4" t="n">
        <v>46131</v>
      </c>
      <c r="E9" s="4" t="n">
        <v>46131</v>
      </c>
      <c r="F9" s="5" t="inlineStr">
        <is>
          <t>Léa Robert</t>
        </is>
      </c>
      <c r="G9" s="5" t="inlineStr">
        <is>
          <t>RH</t>
        </is>
      </c>
      <c r="H9" s="3" t="inlineStr">
        <is>
          <t>Nantes</t>
        </is>
      </c>
      <c r="I9" s="5" t="inlineStr">
        <is>
          <t>Formation</t>
        </is>
      </c>
      <c r="J9" s="3" t="inlineStr">
        <is>
          <t>Peugeot 308</t>
        </is>
      </c>
      <c r="K9" s="3" t="inlineStr">
        <is>
          <t>EF-456-GH</t>
        </is>
      </c>
      <c r="L9" s="6" t="n">
        <v>62485</v>
      </c>
      <c r="M9" s="6" t="n">
        <v>62980</v>
      </c>
      <c r="N9" s="7">
        <f>IF(OR(L9="",M9=""),"",M9-L9)</f>
        <v/>
      </c>
      <c r="O9" s="8" t="n">
        <v>75</v>
      </c>
      <c r="P9" s="8" t="n">
        <v>50</v>
      </c>
      <c r="Q9" s="3" t="inlineStr">
        <is>
          <t>Bon</t>
        </is>
      </c>
      <c r="R9" s="3" t="inlineStr">
        <is>
          <t>Bon</t>
        </is>
      </c>
      <c r="S9" s="3" t="inlineStr">
        <is>
          <t>Non</t>
        </is>
      </c>
      <c r="T9" s="9">
        <f>IF(E9&lt;&gt;"","Clôturé",IF(D9&lt;TODAY(),"En retard","En cours"))</f>
        <v/>
      </c>
      <c r="U9" s="5" t="inlineStr">
        <is>
          <t>RAS</t>
        </is>
      </c>
    </row>
    <row r="10">
      <c r="A10" s="3" t="n">
        <v>8</v>
      </c>
      <c r="B10" s="4" t="n">
        <v>46179</v>
      </c>
      <c r="C10" s="3" t="inlineStr">
        <is>
          <t>08:45</t>
        </is>
      </c>
      <c r="D10" s="4" t="n">
        <v>46181</v>
      </c>
      <c r="E10" s="4" t="n">
        <v>46181</v>
      </c>
      <c r="F10" s="5" t="inlineStr">
        <is>
          <t>Antoine Garcia</t>
        </is>
      </c>
      <c r="G10" s="5" t="inlineStr">
        <is>
          <t>Logistique</t>
        </is>
      </c>
      <c r="H10" s="3" t="inlineStr">
        <is>
          <t>Strasbourg</t>
        </is>
      </c>
      <c r="I10" s="5" t="inlineStr">
        <is>
          <t>Livraison</t>
        </is>
      </c>
      <c r="J10" s="3" t="inlineStr">
        <is>
          <t>Renault Kangoo</t>
        </is>
      </c>
      <c r="K10" s="3" t="inlineStr">
        <is>
          <t>MN-012-OP</t>
        </is>
      </c>
      <c r="L10" s="6" t="n">
        <v>74920</v>
      </c>
      <c r="M10" s="6" t="n">
        <v>75780</v>
      </c>
      <c r="N10" s="10">
        <f>IF(OR(L10="",M10=""),"",M10-L10)</f>
        <v/>
      </c>
      <c r="O10" s="8" t="n">
        <v>65</v>
      </c>
      <c r="P10" s="8" t="n">
        <v>35</v>
      </c>
      <c r="Q10" s="3" t="inlineStr">
        <is>
          <t>À surveiller</t>
        </is>
      </c>
      <c r="R10" s="3" t="inlineStr">
        <is>
          <t>Bon</t>
        </is>
      </c>
      <c r="S10" s="3" t="inlineStr">
        <is>
          <t>Non</t>
        </is>
      </c>
      <c r="T10" s="11">
        <f>IF(E10&lt;&gt;"","Clôturé",IF(D10&lt;TODAY(),"En retard","En cours"))</f>
        <v/>
      </c>
      <c r="U10" s="5" t="inlineStr">
        <is>
          <t>RAS</t>
        </is>
      </c>
    </row>
    <row r="11">
      <c r="A11" s="3" t="n">
        <v>9</v>
      </c>
      <c r="B11" s="4" t="n">
        <v>46217</v>
      </c>
      <c r="C11" s="3" t="inlineStr">
        <is>
          <t>09:15</t>
        </is>
      </c>
      <c r="D11" s="4" t="n">
        <v>46219</v>
      </c>
      <c r="E11" s="4" t="n"/>
      <c r="F11" s="5" t="inlineStr">
        <is>
          <t>Chloé Faure</t>
        </is>
      </c>
      <c r="G11" s="5" t="inlineStr">
        <is>
          <t>Commercial</t>
        </is>
      </c>
      <c r="H11" s="3" t="inlineStr">
        <is>
          <t>Rennes</t>
        </is>
      </c>
      <c r="I11" s="5" t="inlineStr">
        <is>
          <t>Rendez-vous client</t>
        </is>
      </c>
      <c r="J11" s="3" t="inlineStr">
        <is>
          <t>Citroën ë-C4</t>
        </is>
      </c>
      <c r="K11" s="3" t="inlineStr">
        <is>
          <t>IJ-789-KL</t>
        </is>
      </c>
      <c r="L11" s="6" t="n">
        <v>18790</v>
      </c>
      <c r="M11" s="6" t="n"/>
      <c r="N11" s="7">
        <f>IF(OR(L11="",M11=""),"",M11-L11)</f>
        <v/>
      </c>
      <c r="O11" s="8" t="n">
        <v>100</v>
      </c>
      <c r="P11" s="8" t="n"/>
      <c r="Q11" s="3" t="inlineStr">
        <is>
          <t>Bon</t>
        </is>
      </c>
      <c r="R11" s="3" t="n"/>
      <c r="S11" s="3" t="inlineStr">
        <is>
          <t>Non</t>
        </is>
      </c>
      <c r="T11" s="9">
        <f>IF(E11&lt;&gt;"","Clôturé",IF(D11&lt;TODAY(),"En retard","En cours"))</f>
        <v/>
      </c>
      <c r="U11" s="5" t="inlineStr">
        <is>
          <t>Retour attendu</t>
        </is>
      </c>
    </row>
    <row r="12">
      <c r="A12" s="3" t="n">
        <v>10</v>
      </c>
      <c r="B12" s="4" t="n">
        <v>46231</v>
      </c>
      <c r="C12" s="3" t="inlineStr">
        <is>
          <t>08:00</t>
        </is>
      </c>
      <c r="D12" s="4" t="n">
        <v>46233</v>
      </c>
      <c r="E12" s="4" t="n"/>
      <c r="F12" s="5" t="inlineStr">
        <is>
          <t>Marie Dupont</t>
        </is>
      </c>
      <c r="G12" s="5" t="inlineStr">
        <is>
          <t>Commercial</t>
        </is>
      </c>
      <c r="H12" s="3" t="inlineStr">
        <is>
          <t>Paris</t>
        </is>
      </c>
      <c r="I12" s="5" t="inlineStr">
        <is>
          <t>Agence régionale</t>
        </is>
      </c>
      <c r="J12" s="3" t="inlineStr">
        <is>
          <t>Peugeot 2008</t>
        </is>
      </c>
      <c r="K12" s="3" t="inlineStr">
        <is>
          <t>QR-345-ST</t>
        </is>
      </c>
      <c r="L12" s="6" t="n">
        <v>32460</v>
      </c>
      <c r="M12" s="6" t="n"/>
      <c r="N12" s="10">
        <f>IF(OR(L12="",M12=""),"",M12-L12)</f>
        <v/>
      </c>
      <c r="O12" s="8" t="n">
        <v>85</v>
      </c>
      <c r="P12" s="8" t="n"/>
      <c r="Q12" s="3" t="inlineStr">
        <is>
          <t>Bon</t>
        </is>
      </c>
      <c r="R12" s="3" t="n"/>
      <c r="S12" s="3" t="inlineStr">
        <is>
          <t>Non</t>
        </is>
      </c>
      <c r="T12" s="11">
        <f>IF(E12&lt;&gt;"","Clôturé",IF(D12&lt;TODAY(),"En retard","En cours"))</f>
        <v/>
      </c>
      <c r="U12" s="5" t="inlineStr">
        <is>
          <t>Mission prolongée</t>
        </is>
      </c>
    </row>
  </sheetData>
  <autoFilter ref="A2:U12"/>
  <mergeCells count="1">
    <mergeCell ref="A1:U1"/>
  </mergeCells>
  <conditionalFormatting sqref="T3:T200">
    <cfRule type="expression" priority="1" dxfId="0" stopIfTrue="1">
      <formula>$T3="En retard"</formula>
    </cfRule>
    <cfRule type="expression" priority="2" dxfId="1" stopIfTrue="1">
      <formula>$T3="En cours"</formula>
    </cfRule>
    <cfRule type="expression" priority="3" dxfId="2" stopIfTrue="1">
      <formula>$T3="Clôturé"</formula>
    </cfRule>
  </conditionalFormatting>
  <conditionalFormatting sqref="S3:S200">
    <cfRule type="expression" priority="4" dxfId="3" stopIfTrue="1">
      <formula>$S3="Oui"</formula>
    </cfRule>
  </conditionalFormatting>
  <dataValidations count="2">
    <dataValidation sqref="Q3:R200" showErrorMessage="1" showInputMessage="1" allowBlank="1" type="list">
      <formula1>"Bon,À surveiller,Dégradé"</formula1>
    </dataValidation>
    <dataValidation sqref="S3:S200" showErrorMessage="1" showInputMessage="1" allowBlank="1" type="list">
      <formula1>"Oui,Non"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5"/>
  <sheetViews>
    <sheetView showGridLines="0" workbookViewId="0">
      <selection activeCell="A1" sqref="A1"/>
    </sheetView>
  </sheetViews>
  <sheetFormatPr baseColWidth="8" defaultRowHeight="15"/>
  <cols>
    <col width="30" customWidth="1" min="1" max="1"/>
    <col width="18" customWidth="1" min="2" max="2"/>
    <col width="20" customWidth="1" min="3" max="3"/>
    <col width="14" customWidth="1" min="4" max="4"/>
    <col width="14" customWidth="1" min="5" max="5"/>
    <col width="14" customWidth="1" min="6" max="6"/>
  </cols>
  <sheetData>
    <row r="1" ht="28" customHeight="1">
      <c r="A1" s="1" t="inlineStr">
        <is>
          <t>TABLEAU DE BORD — FLOTTE DE VÉHICULES DE SERVICE</t>
        </is>
      </c>
    </row>
    <row r="3">
      <c r="A3" s="12" t="inlineStr">
        <is>
          <t>Nombre total de prêts</t>
        </is>
      </c>
      <c r="B3" s="13">
        <f>COUNTA('Registre des prêts'!A3:A1000)</f>
        <v/>
      </c>
    </row>
    <row r="4">
      <c r="A4" s="12" t="inlineStr">
        <is>
          <t>Kilomètres totaux parcourus</t>
        </is>
      </c>
      <c r="B4" s="13">
        <f>SUM('Registre des prêts'!N3:N1000)</f>
        <v/>
      </c>
    </row>
    <row r="5">
      <c r="A5" s="12" t="inlineStr">
        <is>
          <t>Kilométrage moyen par prêt</t>
        </is>
      </c>
      <c r="B5" s="13">
        <f>IFERROR(AVERAGE('Registre des prêts'!N3:N1000),0)</f>
        <v/>
      </c>
    </row>
    <row r="6">
      <c r="A6" s="12" t="inlineStr">
        <is>
          <t>Nombre de prêts clôturés</t>
        </is>
      </c>
      <c r="B6" s="13">
        <f>COUNTIF('Registre des prêts'!T3:T1000,"Clôturé")</f>
        <v/>
      </c>
    </row>
    <row r="7">
      <c r="A7" s="12" t="inlineStr">
        <is>
          <t>Nombre de prêts en cours</t>
        </is>
      </c>
      <c r="B7" s="13">
        <f>COUNTIF('Registre des prêts'!T3:T1000,"En cours")</f>
        <v/>
      </c>
    </row>
    <row r="8">
      <c r="A8" s="12" t="inlineStr">
        <is>
          <t>Nombre de prêts en retard</t>
        </is>
      </c>
      <c r="B8" s="13">
        <f>COUNTIF('Registre des prêts'!T3:T1000,"En retard")</f>
        <v/>
      </c>
    </row>
    <row r="9">
      <c r="A9" s="12" t="inlineStr">
        <is>
          <t>Taux de clôture</t>
        </is>
      </c>
      <c r="B9" s="14">
        <f>IF(B3=0,0,B6/B3)</f>
        <v/>
      </c>
    </row>
    <row r="11">
      <c r="A11" s="15" t="inlineStr">
        <is>
          <t>Récapitulatif par véhicule</t>
        </is>
      </c>
    </row>
    <row r="12">
      <c r="A12" s="2" t="inlineStr">
        <is>
          <t>Véhicule</t>
        </is>
      </c>
      <c r="B12" s="2" t="inlineStr">
        <is>
          <t>Nombre de prêts</t>
        </is>
      </c>
      <c r="C12" s="2" t="inlineStr">
        <is>
          <t>Kilomètres cumulés</t>
        </is>
      </c>
    </row>
    <row r="13">
      <c r="A13" s="16" t="inlineStr">
        <is>
          <t>Renault Clio</t>
        </is>
      </c>
      <c r="B13" s="7">
        <f>COUNTIF('Registre des prêts'!J3:J1000,A13)</f>
        <v/>
      </c>
      <c r="C13" s="7">
        <f>SUMIF('Registre des prêts'!J3:J1000,A13,'Registre des prêts'!N3:N1000)</f>
        <v/>
      </c>
    </row>
    <row r="14">
      <c r="A14" s="17" t="inlineStr">
        <is>
          <t>Peugeot 308</t>
        </is>
      </c>
      <c r="B14" s="18">
        <f>COUNTIF('Registre des prêts'!J3:J1000,A14)</f>
        <v/>
      </c>
      <c r="C14" s="18">
        <f>SUMIF('Registre des prêts'!J3:J1000,A14,'Registre des prêts'!N3:N1000)</f>
        <v/>
      </c>
    </row>
    <row r="15">
      <c r="A15" s="16" t="inlineStr">
        <is>
          <t>Citroën ë-C4</t>
        </is>
      </c>
      <c r="B15" s="7">
        <f>COUNTIF('Registre des prêts'!J3:J1000,A15)</f>
        <v/>
      </c>
      <c r="C15" s="7">
        <f>SUMIF('Registre des prêts'!J3:J1000,A15,'Registre des prêts'!N3:N1000)</f>
        <v/>
      </c>
    </row>
    <row r="16">
      <c r="A16" s="17" t="inlineStr">
        <is>
          <t>Renault Kangoo</t>
        </is>
      </c>
      <c r="B16" s="18">
        <f>COUNTIF('Registre des prêts'!J3:J1000,A16)</f>
        <v/>
      </c>
      <c r="C16" s="18">
        <f>SUMIF('Registre des prêts'!J3:J1000,A16,'Registre des prêts'!N3:N1000)</f>
        <v/>
      </c>
    </row>
    <row r="17">
      <c r="A17" s="16" t="inlineStr">
        <is>
          <t>Peugeot 2008</t>
        </is>
      </c>
      <c r="B17" s="7">
        <f>COUNTIF('Registre des prêts'!J3:J1000,A17)</f>
        <v/>
      </c>
      <c r="C17" s="7">
        <f>SUMIF('Registre des prêts'!J3:J1000,A17,'Registre des prêts'!N3:N1000)</f>
        <v/>
      </c>
    </row>
    <row r="19">
      <c r="A19" s="15" t="inlineStr">
        <is>
          <t>Répartition des prêts par statut</t>
        </is>
      </c>
    </row>
    <row r="20">
      <c r="A20" s="2" t="inlineStr">
        <is>
          <t>Statut</t>
        </is>
      </c>
      <c r="B20" s="2" t="inlineStr">
        <is>
          <t>Nombre</t>
        </is>
      </c>
    </row>
    <row r="21">
      <c r="A21" s="17" t="inlineStr">
        <is>
          <t>Clôturé</t>
        </is>
      </c>
      <c r="B21" s="18">
        <f>COUNTIF('Registre des prêts'!T3:T1000,A21)</f>
        <v/>
      </c>
    </row>
    <row r="22">
      <c r="A22" s="17" t="inlineStr">
        <is>
          <t>En cours</t>
        </is>
      </c>
      <c r="B22" s="18">
        <f>COUNTIF('Registre des prêts'!T3:T1000,A22)</f>
        <v/>
      </c>
    </row>
    <row r="23">
      <c r="A23" s="17" t="inlineStr">
        <is>
          <t>En retard</t>
        </is>
      </c>
      <c r="B23" s="18">
        <f>COUNTIF('Registre des prêts'!T3:T1000,A23)</f>
        <v/>
      </c>
    </row>
    <row r="25">
      <c r="A25" s="15" t="inlineStr">
        <is>
          <t>Prêts par ville de départ</t>
        </is>
      </c>
    </row>
    <row r="26">
      <c r="A26" s="2" t="inlineStr">
        <is>
          <t>Ville de départ</t>
        </is>
      </c>
      <c r="B26" s="2" t="inlineStr">
        <is>
          <t>Nombre de prêts</t>
        </is>
      </c>
    </row>
    <row r="27">
      <c r="A27" s="16" t="inlineStr">
        <is>
          <t>Paris</t>
        </is>
      </c>
      <c r="B27" s="7">
        <f>COUNTIF('Registre des prêts'!H3:H1000,A27)</f>
        <v/>
      </c>
    </row>
    <row r="28">
      <c r="A28" s="17" t="inlineStr">
        <is>
          <t>Lyon</t>
        </is>
      </c>
      <c r="B28" s="18">
        <f>COUNTIF('Registre des prêts'!H3:H1000,A28)</f>
        <v/>
      </c>
    </row>
    <row r="29">
      <c r="A29" s="16" t="inlineStr">
        <is>
          <t>Marseille</t>
        </is>
      </c>
      <c r="B29" s="7">
        <f>COUNTIF('Registre des prêts'!H3:H1000,A29)</f>
        <v/>
      </c>
    </row>
    <row r="30">
      <c r="A30" s="17" t="inlineStr">
        <is>
          <t>Toulouse</t>
        </is>
      </c>
      <c r="B30" s="18">
        <f>COUNTIF('Registre des prêts'!H3:H1000,A30)</f>
        <v/>
      </c>
    </row>
    <row r="31">
      <c r="A31" s="16" t="inlineStr">
        <is>
          <t>Bordeaux</t>
        </is>
      </c>
      <c r="B31" s="7">
        <f>COUNTIF('Registre des prêts'!H3:H1000,A31)</f>
        <v/>
      </c>
    </row>
    <row r="32">
      <c r="A32" s="17" t="inlineStr">
        <is>
          <t>Lille</t>
        </is>
      </c>
      <c r="B32" s="18">
        <f>COUNTIF('Registre des prêts'!H3:H1000,A32)</f>
        <v/>
      </c>
    </row>
    <row r="33">
      <c r="A33" s="16" t="inlineStr">
        <is>
          <t>Nantes</t>
        </is>
      </c>
      <c r="B33" s="7">
        <f>COUNTIF('Registre des prêts'!H3:H1000,A33)</f>
        <v/>
      </c>
    </row>
    <row r="34">
      <c r="A34" s="17" t="inlineStr">
        <is>
          <t>Strasbourg</t>
        </is>
      </c>
      <c r="B34" s="18">
        <f>COUNTIF('Registre des prêts'!H3:H1000,A34)</f>
        <v/>
      </c>
    </row>
    <row r="35">
      <c r="A35" s="16" t="inlineStr">
        <is>
          <t>Rennes</t>
        </is>
      </c>
      <c r="B35" s="7">
        <f>COUNTIF('Registre des prêts'!H3:H1000,A35)</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25"/>
  <sheetViews>
    <sheetView showGridLines="0" workbookViewId="0">
      <selection activeCell="A1" sqref="A1"/>
    </sheetView>
  </sheetViews>
  <sheetFormatPr baseColWidth="8" defaultRowHeight="15"/>
  <cols>
    <col width="70" customWidth="1" min="1" max="1"/>
    <col width="40" customWidth="1" min="2" max="2"/>
  </cols>
  <sheetData>
    <row r="1" ht="26" customHeight="1">
      <c r="A1" s="19" t="inlineStr">
        <is>
          <t>MODE D'EMPLOI — REGISTRE DE PRÊT DES VÉHICULES DE SERVICE</t>
        </is>
      </c>
    </row>
    <row r="3">
      <c r="A3" s="20" t="inlineStr">
        <is>
          <t>Objectif du registre</t>
        </is>
      </c>
      <c r="B3" s="21" t="n"/>
    </row>
    <row r="4" ht="58" customHeight="1">
      <c r="A4" s="22" t="inlineStr">
        <is>
          <t>Ce classeur permet de tracer chaque prêt de véhicule de service : conducteur, dates, kilométrages, niveau de carburant, état du véhicule et anomalies. Il constitue la référence officielle en cas de litige, d'accident ou de contrôle.</t>
        </is>
      </c>
      <c r="B4" s="21" t="n"/>
    </row>
    <row r="6">
      <c r="A6" s="20" t="inlineStr">
        <is>
          <t>Procédure de saisie avant le départ</t>
        </is>
      </c>
      <c r="B6" s="21" t="n"/>
    </row>
    <row r="7" ht="58" customHeight="1">
      <c r="A7" s="23" t="inlineStr">
        <is>
          <t>1) Créer une ligne dans la feuille « Registre des prêts ». 2) Saisir l'ID, la date et l'heure de départ, la date de retour prévue, le conducteur, le service, la ville, le motif, le véhicule et son immatriculation. 3) Relever le kilométrage de départ et le niveau de carburant. 4) Noter l'état du véhicule au départ (liste déroulante).</t>
        </is>
      </c>
      <c r="B7" s="21" t="n"/>
    </row>
    <row r="9">
      <c r="A9" s="20" t="inlineStr">
        <is>
          <t>Procédure au retour</t>
        </is>
      </c>
      <c r="B9" s="21" t="n"/>
    </row>
    <row r="10" ht="58" customHeight="1">
      <c r="A10" s="22" t="inlineStr">
        <is>
          <t>1) Saisir la date de retour réelle. 2) Relever le kilométrage retour et le niveau de carburant retour : les kilomètres parcourus et le statut se calculent automatiquement. 3) Noter l'état au retour et signaler toute anomalie.</t>
        </is>
      </c>
      <c r="B10" s="21" t="n"/>
    </row>
    <row r="12">
      <c r="A12" s="20" t="inlineStr">
        <is>
          <t>Contrôle du permis et de l'autorisation</t>
        </is>
      </c>
      <c r="B12" s="21" t="n"/>
    </row>
    <row r="13" ht="58" customHeight="1">
      <c r="A13" s="23" t="inlineStr">
        <is>
          <t>Avant toute remise de clés, vérifier la validité du permis de conduire du conducteur ainsi que son autorisation de conduire les véhicules de service, conformément à la procédure interne de l'entreprise.</t>
        </is>
      </c>
      <c r="B13" s="21" t="n"/>
    </row>
    <row r="15">
      <c r="A15" s="20" t="inlineStr">
        <is>
          <t>Relevés obligatoires</t>
        </is>
      </c>
      <c r="B15" s="21" t="n"/>
    </row>
    <row r="16" ht="58" customHeight="1">
      <c r="A16" s="22" t="inlineStr">
        <is>
          <t>Les kilométrages (départ et retour) et les niveaux de carburant sont obligatoires pour chaque prêt. Tout écart anormal doit être signalé au responsable de flotte.</t>
        </is>
      </c>
      <c r="B16" s="21" t="n"/>
    </row>
    <row r="18">
      <c r="A18" s="20" t="inlineStr">
        <is>
          <t>Déclaration des anomalies</t>
        </is>
      </c>
      <c r="B18" s="21" t="n"/>
    </row>
    <row r="19" ht="58" customHeight="1">
      <c r="A19" s="23" t="inlineStr">
        <is>
          <t>Toute anomalie ou dommage constaté (rayure, voyant allumé, pneu usé, etc.) doit être déclaré via la colonne « Anomalie signalée » (Oui/Non) et détaillé dans « Observations ». Une ligne avec anomalie apparaît en rouge clair.</t>
        </is>
      </c>
      <c r="B19" s="21" t="n"/>
    </row>
    <row r="21">
      <c r="A21" s="20" t="inlineStr">
        <is>
          <t>Données personnelles — RGPD / CNIL</t>
        </is>
      </c>
      <c r="B21" s="21" t="n"/>
    </row>
    <row r="22" ht="58" customHeight="1">
      <c r="A22" s="22" t="inlineStr">
        <is>
          <t>Ne saisir que les données strictement nécessaires à la gestion de la flotte. Aucune donnée personnelle superflue (adresse, téléphone personnel, données de santé, etc.) ne doit figurer dans ce registre, conformément au RGPD et aux recommandations de la CNIL.</t>
        </is>
      </c>
      <c r="B22" s="21" t="n"/>
    </row>
    <row r="24">
      <c r="A24" s="20" t="inlineStr">
        <is>
          <t>Légende des couleurs et statuts</t>
        </is>
      </c>
      <c r="B24" s="21" t="n"/>
    </row>
    <row r="25" ht="58" customHeight="1">
      <c r="A25" s="23" t="inlineStr">
        <is>
          <t>Jaune pâle : cellules à saisir manuellement. Statut « En retard » : fond rouge, texte blanc. Statut « En cours » : fond orange. Statut « Clôturé » : fond vert, texte blanc. Anomalie « Oui » : fond rouge clair. Le tableau de bord se met à jour automatiquement à partir du registre.</t>
        </is>
      </c>
      <c r="B25" s="21" t="n"/>
    </row>
  </sheetData>
  <mergeCells count="17">
    <mergeCell ref="A1:B1"/>
    <mergeCell ref="A3:B3"/>
    <mergeCell ref="A4:B4"/>
    <mergeCell ref="A6:B6"/>
    <mergeCell ref="A7:B7"/>
    <mergeCell ref="A9:B9"/>
    <mergeCell ref="A10:B10"/>
    <mergeCell ref="A12:B12"/>
    <mergeCell ref="A13:B13"/>
    <mergeCell ref="A15:B15"/>
    <mergeCell ref="A16:B16"/>
    <mergeCell ref="A18:B18"/>
    <mergeCell ref="A19:B19"/>
    <mergeCell ref="A21:B21"/>
    <mergeCell ref="A22:B22"/>
    <mergeCell ref="A24:B24"/>
    <mergeCell ref="A25:B2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2026-08-01T17:08:24Z</dcterms:created>
  <dcterms:modified xmlns:dcterms="http://purl.org/dc/terms/" xmlns:xsi="http://www.w3.org/2001/XMLSchema-instance" xsi:type="dcterms:W3CDTF">2026-08-01T17:08:24Z</dcterms:modified>
</cp:coreProperties>
</file>