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des titres" sheetId="1" state="visible" r:id="rId1"/>
    <sheet xmlns:r="http://schemas.openxmlformats.org/officeDocument/2006/relationships" name="Référentiel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DC2626"/>
      <sz val="10"/>
    </font>
    <font>
      <name val="Calibri"/>
      <b val="1"/>
      <color rgb="0022C55E"/>
      <sz val="10"/>
    </font>
    <font>
      <name val="Calibri"/>
      <i val="1"/>
      <color rgb="006B7280"/>
      <sz val="9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pivotButton="0" quotePrefix="0" xfId="0"/>
    <xf numFmtId="164" fontId="3" fillId="0" borderId="1" pivotButton="0" quotePrefix="0" xfId="0"/>
    <xf numFmtId="0" fontId="3" fillId="3" borderId="1" pivotButton="0" quotePrefix="0" xfId="0"/>
    <xf numFmtId="164" fontId="3" fillId="3" borderId="1" pivotButton="0" quotePrefix="0" xfId="0"/>
    <xf numFmtId="0" fontId="3" fillId="0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/>
    </xf>
    <xf numFmtId="0" fontId="3" fillId="5" borderId="1" pivotButton="0" quotePrefix="0" xfId="0"/>
    <xf numFmtId="0" fontId="3" fillId="5" borderId="1" applyAlignment="1" pivotButton="0" quotePrefix="0" xfId="0">
      <alignment horizontal="left" vertical="center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3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0" fontId="7" fillId="0" borderId="0" pivotButton="0" quotePrefix="0" xfId="0"/>
    <xf numFmtId="0" fontId="2" fillId="6" borderId="0" applyAlignment="1" pivotButton="0" quotePrefix="0" xfId="0">
      <alignment horizontal="center" vertical="center"/>
    </xf>
    <xf numFmtId="0" fontId="4" fillId="4" borderId="1" pivotButton="0" quotePrefix="0" xfId="0"/>
    <xf numFmtId="0" fontId="4" fillId="4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4" fillId="5" borderId="1" pivotButton="0" quotePrefix="0" xfId="0"/>
    <xf numFmtId="0" fontId="4" fillId="5" borderId="1" applyAlignment="1" pivotButton="0" quotePrefix="0" xfId="0">
      <alignment horizontal="center" vertical="center"/>
    </xf>
    <xf numFmtId="0" fontId="3" fillId="0" borderId="1" pivotButton="0" quotePrefix="0" xfId="0"/>
    <xf numFmtId="0" fontId="4" fillId="4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</cellXfs>
  <cellStyles count="1">
    <cellStyle name="Normal" xfId="0" builtinId="0" hidden="0"/>
  </cellStyles>
  <dxfs count="3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b val="1"/>
        <color rgb="00B45309"/>
      </font>
      <fill>
        <patternFill patternType="solid">
          <fgColor rgb="00FEF3C7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titres par statut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bord'!$D$4:$D$7</f>
            </numRef>
          </cat>
          <val>
            <numRef>
              <f>'Tableau de bord'!$E$4:$E$7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Nombre de salariés par type de titre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bord'!B12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'Tableau de bord'!$A$13:$A$18</f>
            </numRef>
          </cat>
          <val>
            <numRef>
              <f>'Tableau de bord'!$B$13:$B$18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Type de titre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Nombre de salariés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19</row>
      <rowOff>0</rowOff>
    </from>
    <ext cx="54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12" customWidth="1" min="2" max="2"/>
    <col width="12" customWidth="1" min="3" max="3"/>
    <col width="13" customWidth="1" min="4" max="4"/>
    <col width="22" customWidth="1" min="5" max="5"/>
    <col width="15" customWidth="1" min="6" max="6"/>
    <col width="26" customWidth="1" min="7" max="7"/>
    <col width="12" customWidth="1" min="8" max="8"/>
    <col width="15" customWidth="1" min="9" max="9"/>
    <col width="15" customWidth="1" min="10" max="10"/>
    <col width="14" customWidth="1" min="11" max="11"/>
    <col width="13" customWidth="1" min="12" max="12"/>
    <col width="13" customWidth="1" min="13" max="13"/>
    <col width="17" customWidth="1" min="14" max="14"/>
    <col width="30" customWidth="1" min="15" max="15"/>
  </cols>
  <sheetData>
    <row r="1" ht="26" customHeight="1">
      <c r="A1" s="1" t="inlineStr">
        <is>
          <t>SUIVI DES TITRES DE SEJOUR DES SALARIES ETRANGERS</t>
        </is>
      </c>
    </row>
    <row r="3" ht="32" customHeight="1">
      <c r="A3" s="2" t="inlineStr">
        <is>
          <t>N°</t>
        </is>
      </c>
      <c r="B3" s="2" t="inlineStr">
        <is>
          <t>Nom</t>
        </is>
      </c>
      <c r="C3" s="2" t="inlineStr">
        <is>
          <t>Prénom</t>
        </is>
      </c>
      <c r="D3" s="2" t="inlineStr">
        <is>
          <t>Nationalité</t>
        </is>
      </c>
      <c r="E3" s="2" t="inlineStr">
        <is>
          <t>Poste</t>
        </is>
      </c>
      <c r="F3" s="2" t="inlineStr">
        <is>
          <t>Date d'embauche</t>
        </is>
      </c>
      <c r="G3" s="2" t="inlineStr">
        <is>
          <t>Type de titre de séjour</t>
        </is>
      </c>
      <c r="H3" s="2" t="inlineStr">
        <is>
          <t>N° de titre</t>
        </is>
      </c>
      <c r="I3" s="2" t="inlineStr">
        <is>
          <t>Date de délivrance</t>
        </is>
      </c>
      <c r="J3" s="2" t="inlineStr">
        <is>
          <t>Date d'expiration</t>
        </is>
      </c>
      <c r="K3" s="2" t="inlineStr">
        <is>
          <t>Délai recommandé (j)</t>
        </is>
      </c>
      <c r="L3" s="2" t="inlineStr">
        <is>
          <t>Jours restants</t>
        </is>
      </c>
      <c r="M3" s="2" t="inlineStr">
        <is>
          <t>Statut</t>
        </is>
      </c>
      <c r="N3" s="2" t="inlineStr">
        <is>
          <t>Renouvellement engagé</t>
        </is>
      </c>
      <c r="O3" s="2" t="inlineStr">
        <is>
          <t>Observations</t>
        </is>
      </c>
    </row>
    <row r="4">
      <c r="A4" s="3" t="n">
        <v>1</v>
      </c>
      <c r="B4" s="4" t="inlineStr">
        <is>
          <t>Diallo</t>
        </is>
      </c>
      <c r="C4" s="4" t="inlineStr">
        <is>
          <t>Amadou</t>
        </is>
      </c>
      <c r="D4" s="4" t="inlineStr">
        <is>
          <t>Sénégalaise</t>
        </is>
      </c>
      <c r="E4" s="4" t="inlineStr">
        <is>
          <t>Ouvrier qualifié</t>
        </is>
      </c>
      <c r="F4" s="5" t="inlineStr">
        <is>
          <t>10/01/2021</t>
        </is>
      </c>
      <c r="G4" s="6" t="inlineStr">
        <is>
          <t>Carte de séjour pluriannuelle</t>
        </is>
      </c>
      <c r="H4" s="4" t="inlineStr">
        <is>
          <t>CS102345</t>
        </is>
      </c>
      <c r="I4" s="5" t="inlineStr">
        <is>
          <t>15/02/2023</t>
        </is>
      </c>
      <c r="J4" s="7" t="inlineStr">
        <is>
          <t>15/02/2027</t>
        </is>
      </c>
      <c r="K4" s="8">
        <f>IFERROR(VLOOKUP(G4,Référentiel!$A$4:$D$9,3,FALSE),60)</f>
        <v/>
      </c>
      <c r="L4" s="8">
        <f>J4-TODAY()</f>
        <v/>
      </c>
      <c r="M4" s="8">
        <f>IF(L4&lt;0,"Expiré",IF(L4&lt;=K4,"Urgent",IF(L4&lt;=K4*2,"A surveiller","Valide")))</f>
        <v/>
      </c>
      <c r="N4" s="9" t="inlineStr">
        <is>
          <t>Oui</t>
        </is>
      </c>
      <c r="O4" s="10" t="inlineStr"/>
    </row>
    <row r="5">
      <c r="A5" s="11" t="n">
        <v>2</v>
      </c>
      <c r="B5" s="12" t="inlineStr">
        <is>
          <t>Traoré</t>
        </is>
      </c>
      <c r="C5" s="12" t="inlineStr">
        <is>
          <t>Fatoumata</t>
        </is>
      </c>
      <c r="D5" s="12" t="inlineStr">
        <is>
          <t>Ivoirienne</t>
        </is>
      </c>
      <c r="E5" s="12" t="inlineStr">
        <is>
          <t>Assistante logistique</t>
        </is>
      </c>
      <c r="F5" s="5" t="inlineStr">
        <is>
          <t>05/06/2020</t>
        </is>
      </c>
      <c r="G5" s="6" t="inlineStr">
        <is>
          <t>Carte de résident</t>
        </is>
      </c>
      <c r="H5" s="12" t="inlineStr">
        <is>
          <t>CR203456</t>
        </is>
      </c>
      <c r="I5" s="5" t="inlineStr">
        <is>
          <t>01/09/2021</t>
        </is>
      </c>
      <c r="J5" s="7" t="inlineStr">
        <is>
          <t>01/09/2031</t>
        </is>
      </c>
      <c r="K5" s="8">
        <f>IFERROR(VLOOKUP(G5,Référentiel!$A$4:$D$9,3,FALSE),60)</f>
        <v/>
      </c>
      <c r="L5" s="8">
        <f>J5-TODAY()</f>
        <v/>
      </c>
      <c r="M5" s="8">
        <f>IF(L5&lt;0,"Expiré",IF(L5&lt;=K5,"Urgent",IF(L5&lt;=K5*2,"A surveiller","Valide")))</f>
        <v/>
      </c>
      <c r="N5" s="9" t="inlineStr">
        <is>
          <t>Non</t>
        </is>
      </c>
      <c r="O5" s="13" t="inlineStr"/>
    </row>
    <row r="6">
      <c r="A6" s="3" t="n">
        <v>3</v>
      </c>
      <c r="B6" s="4" t="inlineStr">
        <is>
          <t>Benali</t>
        </is>
      </c>
      <c r="C6" s="4" t="inlineStr">
        <is>
          <t>Karim</t>
        </is>
      </c>
      <c r="D6" s="4" t="inlineStr">
        <is>
          <t>Marocaine</t>
        </is>
      </c>
      <c r="E6" s="4" t="inlineStr">
        <is>
          <t>Technicien maintenance</t>
        </is>
      </c>
      <c r="F6" s="5" t="inlineStr">
        <is>
          <t>12/11/2022</t>
        </is>
      </c>
      <c r="G6" s="6" t="inlineStr">
        <is>
          <t>Carte de séjour temporaire</t>
        </is>
      </c>
      <c r="H6" s="4" t="inlineStr">
        <is>
          <t>CT304567</t>
        </is>
      </c>
      <c r="I6" s="5" t="inlineStr">
        <is>
          <t>20/01/2026</t>
        </is>
      </c>
      <c r="J6" s="7" t="inlineStr">
        <is>
          <t>20/07/2026</t>
        </is>
      </c>
      <c r="K6" s="8">
        <f>IFERROR(VLOOKUP(G6,Référentiel!$A$4:$D$9,3,FALSE),60)</f>
        <v/>
      </c>
      <c r="L6" s="8">
        <f>J6-TODAY()</f>
        <v/>
      </c>
      <c r="M6" s="8">
        <f>IF(L6&lt;0,"Expiré",IF(L6&lt;=K6,"Urgent",IF(L6&lt;=K6*2,"A surveiller","Valide")))</f>
        <v/>
      </c>
      <c r="N6" s="9" t="inlineStr">
        <is>
          <t>Oui</t>
        </is>
      </c>
      <c r="O6" s="10" t="inlineStr">
        <is>
          <t>Dossier en cours à la préfecture</t>
        </is>
      </c>
    </row>
    <row r="7">
      <c r="A7" s="11" t="n">
        <v>4</v>
      </c>
      <c r="B7" s="12" t="inlineStr">
        <is>
          <t>Haddad</t>
        </is>
      </c>
      <c r="C7" s="12" t="inlineStr">
        <is>
          <t>Yasmine</t>
        </is>
      </c>
      <c r="D7" s="12" t="inlineStr">
        <is>
          <t>Tunisienne</t>
        </is>
      </c>
      <c r="E7" s="12" t="inlineStr">
        <is>
          <t>Ingénieure R&amp;D</t>
        </is>
      </c>
      <c r="F7" s="5" t="inlineStr">
        <is>
          <t>03/02/2023</t>
        </is>
      </c>
      <c r="G7" s="6" t="inlineStr">
        <is>
          <t>Passeport talent</t>
        </is>
      </c>
      <c r="H7" s="12" t="inlineStr">
        <is>
          <t>PT405678</t>
        </is>
      </c>
      <c r="I7" s="5" t="inlineStr">
        <is>
          <t>15/03/2024</t>
        </is>
      </c>
      <c r="J7" s="7" t="inlineStr">
        <is>
          <t>15/03/2028</t>
        </is>
      </c>
      <c r="K7" s="8">
        <f>IFERROR(VLOOKUP(G7,Référentiel!$A$4:$D$9,3,FALSE),60)</f>
        <v/>
      </c>
      <c r="L7" s="8">
        <f>J7-TODAY()</f>
        <v/>
      </c>
      <c r="M7" s="8">
        <f>IF(L7&lt;0,"Expiré",IF(L7&lt;=K7,"Urgent",IF(L7&lt;=K7*2,"A surveiller","Valide")))</f>
        <v/>
      </c>
      <c r="N7" s="9" t="inlineStr">
        <is>
          <t>Non</t>
        </is>
      </c>
      <c r="O7" s="13" t="inlineStr"/>
    </row>
    <row r="8">
      <c r="A8" s="3" t="n">
        <v>5</v>
      </c>
      <c r="B8" s="4" t="inlineStr">
        <is>
          <t>N'Guessan</t>
        </is>
      </c>
      <c r="C8" s="4" t="inlineStr">
        <is>
          <t>Paul</t>
        </is>
      </c>
      <c r="D8" s="4" t="inlineStr">
        <is>
          <t>Ivoirienne</t>
        </is>
      </c>
      <c r="E8" s="4" t="inlineStr">
        <is>
          <t>Chef d'équipe</t>
        </is>
      </c>
      <c r="F8" s="5" t="inlineStr">
        <is>
          <t>22/09/2021</t>
        </is>
      </c>
      <c r="G8" s="6" t="inlineStr">
        <is>
          <t>Carte de séjour pluriannuelle</t>
        </is>
      </c>
      <c r="H8" s="4" t="inlineStr">
        <is>
          <t>CS506789</t>
        </is>
      </c>
      <c r="I8" s="5" t="inlineStr">
        <is>
          <t>01/10/2024</t>
        </is>
      </c>
      <c r="J8" s="7" t="inlineStr">
        <is>
          <t>01/10/2026</t>
        </is>
      </c>
      <c r="K8" s="8">
        <f>IFERROR(VLOOKUP(G8,Référentiel!$A$4:$D$9,3,FALSE),60)</f>
        <v/>
      </c>
      <c r="L8" s="8">
        <f>J8-TODAY()</f>
        <v/>
      </c>
      <c r="M8" s="8">
        <f>IF(L8&lt;0,"Expiré",IF(L8&lt;=K8,"Urgent",IF(L8&lt;=K8*2,"A surveiller","Valide")))</f>
        <v/>
      </c>
      <c r="N8" s="9" t="inlineStr">
        <is>
          <t>Non</t>
        </is>
      </c>
      <c r="O8" s="10" t="inlineStr">
        <is>
          <t>A relancer rapidement</t>
        </is>
      </c>
    </row>
    <row r="9">
      <c r="A9" s="11" t="n">
        <v>6</v>
      </c>
      <c r="B9" s="12" t="inlineStr">
        <is>
          <t>Camara</t>
        </is>
      </c>
      <c r="C9" s="12" t="inlineStr">
        <is>
          <t>Aïssatou</t>
        </is>
      </c>
      <c r="D9" s="12" t="inlineStr">
        <is>
          <t>Guinéenne</t>
        </is>
      </c>
      <c r="E9" s="12" t="inlineStr">
        <is>
          <t>Agente d'entretien</t>
        </is>
      </c>
      <c r="F9" s="5" t="inlineStr">
        <is>
          <t>14/04/2022</t>
        </is>
      </c>
      <c r="G9" s="6" t="inlineStr">
        <is>
          <t>Carte de séjour temporaire</t>
        </is>
      </c>
      <c r="H9" s="12" t="inlineStr">
        <is>
          <t>CT607890</t>
        </is>
      </c>
      <c r="I9" s="5" t="inlineStr">
        <is>
          <t>05/09/2025</t>
        </is>
      </c>
      <c r="J9" s="7" t="inlineStr">
        <is>
          <t>05/09/2026</t>
        </is>
      </c>
      <c r="K9" s="8">
        <f>IFERROR(VLOOKUP(G9,Référentiel!$A$4:$D$9,3,FALSE),60)</f>
        <v/>
      </c>
      <c r="L9" s="8">
        <f>J9-TODAY()</f>
        <v/>
      </c>
      <c r="M9" s="8">
        <f>IF(L9&lt;0,"Expiré",IF(L9&lt;=K9,"Urgent",IF(L9&lt;=K9*2,"A surveiller","Valide")))</f>
        <v/>
      </c>
      <c r="N9" s="9" t="inlineStr">
        <is>
          <t>Oui</t>
        </is>
      </c>
      <c r="O9" s="13" t="inlineStr"/>
    </row>
    <row r="10">
      <c r="A10" s="3" t="n">
        <v>7</v>
      </c>
      <c r="B10" s="4" t="inlineStr">
        <is>
          <t>Diop</t>
        </is>
      </c>
      <c r="C10" s="4" t="inlineStr">
        <is>
          <t>Moussa</t>
        </is>
      </c>
      <c r="D10" s="4" t="inlineStr">
        <is>
          <t>Sénégalaise</t>
        </is>
      </c>
      <c r="E10" s="4" t="inlineStr">
        <is>
          <t>Magasinier</t>
        </is>
      </c>
      <c r="F10" s="5" t="inlineStr">
        <is>
          <t>08/07/2020</t>
        </is>
      </c>
      <c r="G10" s="6" t="inlineStr">
        <is>
          <t>Récépissé de renouvellement</t>
        </is>
      </c>
      <c r="H10" s="4" t="inlineStr">
        <is>
          <t>RC708901</t>
        </is>
      </c>
      <c r="I10" s="5" t="inlineStr">
        <is>
          <t>01/06/2026</t>
        </is>
      </c>
      <c r="J10" s="7" t="inlineStr">
        <is>
          <t>01/09/2026</t>
        </is>
      </c>
      <c r="K10" s="8">
        <f>IFERROR(VLOOKUP(G10,Référentiel!$A$4:$D$9,3,FALSE),60)</f>
        <v/>
      </c>
      <c r="L10" s="8">
        <f>J10-TODAY()</f>
        <v/>
      </c>
      <c r="M10" s="8">
        <f>IF(L10&lt;0,"Expiré",IF(L10&lt;=K10,"Urgent",IF(L10&lt;=K10*2,"A surveiller","Valide")))</f>
        <v/>
      </c>
      <c r="N10" s="9" t="inlineStr">
        <is>
          <t>Oui</t>
        </is>
      </c>
      <c r="O10" s="10" t="inlineStr">
        <is>
          <t>Récépissé valable 3 mois</t>
        </is>
      </c>
    </row>
    <row r="11">
      <c r="A11" s="11" t="n">
        <v>8</v>
      </c>
      <c r="B11" s="12" t="inlineStr">
        <is>
          <t>Belkacem</t>
        </is>
      </c>
      <c r="C11" s="12" t="inlineStr">
        <is>
          <t>Nadia</t>
        </is>
      </c>
      <c r="D11" s="12" t="inlineStr">
        <is>
          <t>Algérienne</t>
        </is>
      </c>
      <c r="E11" s="12" t="inlineStr">
        <is>
          <t>Comptable</t>
        </is>
      </c>
      <c r="F11" s="5" t="inlineStr">
        <is>
          <t>19/01/2023</t>
        </is>
      </c>
      <c r="G11" s="6" t="inlineStr">
        <is>
          <t>Autorisation provisoire de séjour (APS)</t>
        </is>
      </c>
      <c r="H11" s="12" t="inlineStr">
        <is>
          <t>AP809012</t>
        </is>
      </c>
      <c r="I11" s="5" t="inlineStr">
        <is>
          <t>10/06/2026</t>
        </is>
      </c>
      <c r="J11" s="7" t="inlineStr">
        <is>
          <t>10/12/2026</t>
        </is>
      </c>
      <c r="K11" s="8">
        <f>IFERROR(VLOOKUP(G11,Référentiel!$A$4:$D$9,3,FALSE),60)</f>
        <v/>
      </c>
      <c r="L11" s="8">
        <f>J11-TODAY()</f>
        <v/>
      </c>
      <c r="M11" s="8">
        <f>IF(L11&lt;0,"Expiré",IF(L11&lt;=K11,"Urgent",IF(L11&lt;=K11*2,"A surveiller","Valide")))</f>
        <v/>
      </c>
      <c r="N11" s="9" t="inlineStr">
        <is>
          <t>Non</t>
        </is>
      </c>
      <c r="O11" s="13" t="inlineStr"/>
    </row>
    <row r="12">
      <c r="A12" s="3" t="n">
        <v>9</v>
      </c>
      <c r="B12" s="4" t="inlineStr">
        <is>
          <t>Koné</t>
        </is>
      </c>
      <c r="C12" s="4" t="inlineStr">
        <is>
          <t>Ibrahim</t>
        </is>
      </c>
      <c r="D12" s="4" t="inlineStr">
        <is>
          <t>Malienne</t>
        </is>
      </c>
      <c r="E12" s="4" t="inlineStr">
        <is>
          <t>Opérateur production</t>
        </is>
      </c>
      <c r="F12" s="5" t="inlineStr">
        <is>
          <t>25/05/2021</t>
        </is>
      </c>
      <c r="G12" s="6" t="inlineStr">
        <is>
          <t>Carte de résident</t>
        </is>
      </c>
      <c r="H12" s="4" t="inlineStr">
        <is>
          <t>CR910123</t>
        </is>
      </c>
      <c r="I12" s="5" t="inlineStr">
        <is>
          <t>01/01/2020</t>
        </is>
      </c>
      <c r="J12" s="7" t="inlineStr">
        <is>
          <t>01/01/2030</t>
        </is>
      </c>
      <c r="K12" s="8">
        <f>IFERROR(VLOOKUP(G12,Référentiel!$A$4:$D$9,3,FALSE),60)</f>
        <v/>
      </c>
      <c r="L12" s="8">
        <f>J12-TODAY()</f>
        <v/>
      </c>
      <c r="M12" s="8">
        <f>IF(L12&lt;0,"Expiré",IF(L12&lt;=K12,"Urgent",IF(L12&lt;=K12*2,"A surveiller","Valide")))</f>
        <v/>
      </c>
      <c r="N12" s="9" t="inlineStr">
        <is>
          <t>Non</t>
        </is>
      </c>
      <c r="O12" s="10" t="inlineStr"/>
    </row>
    <row r="13">
      <c r="A13" s="11" t="n">
        <v>10</v>
      </c>
      <c r="B13" s="12" t="inlineStr">
        <is>
          <t>Mensah</t>
        </is>
      </c>
      <c r="C13" s="12" t="inlineStr">
        <is>
          <t>Ama</t>
        </is>
      </c>
      <c r="D13" s="12" t="inlineStr">
        <is>
          <t>Ghanéenne</t>
        </is>
      </c>
      <c r="E13" s="12" t="inlineStr">
        <is>
          <t>Responsable qualité</t>
        </is>
      </c>
      <c r="F13" s="5" t="inlineStr">
        <is>
          <t>11/03/2022</t>
        </is>
      </c>
      <c r="G13" s="6" t="inlineStr">
        <is>
          <t>Passeport talent</t>
        </is>
      </c>
      <c r="H13" s="12" t="inlineStr">
        <is>
          <t>PT011234</t>
        </is>
      </c>
      <c r="I13" s="5" t="inlineStr">
        <is>
          <t>15/05/2022</t>
        </is>
      </c>
      <c r="J13" s="7" t="inlineStr">
        <is>
          <t>15/05/2026</t>
        </is>
      </c>
      <c r="K13" s="8">
        <f>IFERROR(VLOOKUP(G13,Référentiel!$A$4:$D$9,3,FALSE),60)</f>
        <v/>
      </c>
      <c r="L13" s="8">
        <f>J13-TODAY()</f>
        <v/>
      </c>
      <c r="M13" s="8">
        <f>IF(L13&lt;0,"Expiré",IF(L13&lt;=K13,"Urgent",IF(L13&lt;=K13*2,"A surveiller","Valide")))</f>
        <v/>
      </c>
      <c r="N13" s="9" t="inlineStr">
        <is>
          <t>Oui</t>
        </is>
      </c>
      <c r="O13" s="13" t="inlineStr">
        <is>
          <t>Titre expiré - urgence absolue</t>
        </is>
      </c>
    </row>
    <row r="15">
      <c r="A15" s="14" t="inlineStr">
        <is>
          <t>SYNTHESE</t>
        </is>
      </c>
      <c r="B15" s="14" t="inlineStr">
        <is>
          <t>Effectif total suivi :</t>
        </is>
      </c>
      <c r="D15" s="14">
        <f>COUNTA(A4:A13)</f>
        <v/>
      </c>
    </row>
    <row r="16">
      <c r="B16" s="14" t="inlineStr">
        <is>
          <t>Titres expirés :</t>
        </is>
      </c>
      <c r="D16" s="15">
        <f>COUNTIF(M4:M13,"Expiré")</f>
        <v/>
      </c>
    </row>
    <row r="17">
      <c r="B17" s="14" t="inlineStr">
        <is>
          <t>Titres urgents (&lt;= délai) :</t>
        </is>
      </c>
      <c r="D17" s="15">
        <f>COUNTIF(M4:M13,"Urgent")</f>
        <v/>
      </c>
    </row>
    <row r="18">
      <c r="B18" s="14" t="inlineStr">
        <is>
          <t>Titres valides :</t>
        </is>
      </c>
      <c r="D18" s="16">
        <f>COUNTIF(M4:M13,"Valide")</f>
        <v/>
      </c>
    </row>
  </sheetData>
  <mergeCells count="1">
    <mergeCell ref="A1:O1"/>
  </mergeCells>
  <conditionalFormatting sqref="M4:M13">
    <cfRule type="expression" priority="1" dxfId="0" stopIfTrue="1">
      <formula>M4="Expiré"</formula>
    </cfRule>
    <cfRule type="expression" priority="2" dxfId="1" stopIfTrue="1">
      <formula>M4="Urgent"</formula>
    </cfRule>
    <cfRule type="expression" priority="3" dxfId="2" stopIfTrue="1">
      <formula>M4="Valide"</formula>
    </cfRule>
  </conditionalFormatting>
  <dataValidations count="2">
    <dataValidation sqref="G4:G13" showErrorMessage="1" showInputMessage="1" allowBlank="0" type="list">
      <formula1>"Carte de séjour temporaire,Carte de résident,Passeport talent,Autorisation provisoire de séjour (APS),Carte de séjour pluriannuelle,Récépissé de renouvellement"</formula1>
    </dataValidation>
    <dataValidation sqref="N4:N13" showErrorMessage="1" showInputMessage="1" allowBlank="0" type="list">
      <formula1>"Oui,Non"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36" customWidth="1" min="1" max="1"/>
    <col width="20" customWidth="1" min="2" max="2"/>
    <col width="30" customWidth="1" min="3" max="3"/>
    <col width="24" customWidth="1" min="4" max="4"/>
  </cols>
  <sheetData>
    <row r="1" ht="24" customHeight="1">
      <c r="A1" s="1" t="inlineStr">
        <is>
          <t>REFERENTIEL DES TITRES DE SEJOUR</t>
        </is>
      </c>
    </row>
    <row r="3" ht="30" customHeight="1">
      <c r="A3" s="2" t="inlineStr">
        <is>
          <t>Type de titre de séjour</t>
        </is>
      </c>
      <c r="B3" s="2" t="inlineStr">
        <is>
          <t>Durée de validité (mois)</t>
        </is>
      </c>
      <c r="C3" s="2" t="inlineStr">
        <is>
          <t>Délai recommandé avant expiration (j)</t>
        </is>
      </c>
      <c r="D3" s="2" t="inlineStr">
        <is>
          <t>Référence légale</t>
        </is>
      </c>
    </row>
    <row r="4">
      <c r="A4" s="17" t="inlineStr">
        <is>
          <t>Carte de séjour temporaire</t>
        </is>
      </c>
      <c r="B4" s="3" t="n">
        <v>12</v>
      </c>
      <c r="C4" s="3" t="n">
        <v>90</v>
      </c>
      <c r="D4" s="17" t="inlineStr">
        <is>
          <t>CESEDA art. L.421-1</t>
        </is>
      </c>
    </row>
    <row r="5">
      <c r="A5" s="18" t="inlineStr">
        <is>
          <t>Carte de résident</t>
        </is>
      </c>
      <c r="B5" s="11" t="n">
        <v>120</v>
      </c>
      <c r="C5" s="11" t="n">
        <v>120</v>
      </c>
      <c r="D5" s="18" t="inlineStr">
        <is>
          <t>CESEDA art. L.424-1</t>
        </is>
      </c>
    </row>
    <row r="6">
      <c r="A6" s="17" t="inlineStr">
        <is>
          <t>Passeport talent</t>
        </is>
      </c>
      <c r="B6" s="3" t="n">
        <v>48</v>
      </c>
      <c r="C6" s="3" t="n">
        <v>90</v>
      </c>
      <c r="D6" s="17" t="inlineStr">
        <is>
          <t>CESEDA art. L.421-9</t>
        </is>
      </c>
    </row>
    <row r="7">
      <c r="A7" s="18" t="inlineStr">
        <is>
          <t>Autorisation provisoire de séjour (APS)</t>
        </is>
      </c>
      <c r="B7" s="11" t="n">
        <v>6</v>
      </c>
      <c r="C7" s="11" t="n">
        <v>60</v>
      </c>
      <c r="D7" s="18" t="inlineStr">
        <is>
          <t>CESEDA art. L.422-1</t>
        </is>
      </c>
    </row>
    <row r="8">
      <c r="A8" s="17" t="inlineStr">
        <is>
          <t>Carte de séjour pluriannuelle</t>
        </is>
      </c>
      <c r="B8" s="3" t="n">
        <v>24</v>
      </c>
      <c r="C8" s="3" t="n">
        <v>90</v>
      </c>
      <c r="D8" s="17" t="inlineStr">
        <is>
          <t>CESEDA art. L.421-2</t>
        </is>
      </c>
    </row>
    <row r="9">
      <c r="A9" s="18" t="inlineStr">
        <is>
          <t>Récépissé de renouvellement</t>
        </is>
      </c>
      <c r="B9" s="11" t="n">
        <v>3</v>
      </c>
      <c r="C9" s="11" t="n">
        <v>45</v>
      </c>
      <c r="D9" s="18" t="inlineStr">
        <is>
          <t>CESEDA art. L.311-4</t>
        </is>
      </c>
    </row>
    <row r="12">
      <c r="A12" s="19" t="inlineStr">
        <is>
          <t>Ce référentiel alimente la colonne 'Délai recommandé' de la feuille Suivi des titres via une formule VLOOKUP.</t>
        </is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 ht="26" customHeight="1">
      <c r="A1" s="1" t="inlineStr">
        <is>
          <t>TABLEAU DE BORD - TITRES DE SEJOUR</t>
        </is>
      </c>
    </row>
    <row r="3">
      <c r="A3" s="20" t="inlineStr">
        <is>
          <t>Indicateurs clés</t>
        </is>
      </c>
      <c r="D3" s="20" t="inlineStr">
        <is>
          <t>Répartition par statut</t>
        </is>
      </c>
    </row>
    <row r="4">
      <c r="A4" s="21" t="inlineStr">
        <is>
          <t>Effectif total suivi</t>
        </is>
      </c>
      <c r="B4" s="22">
        <f>COUNTA('Suivi des titres'!A4:A13)</f>
        <v/>
      </c>
      <c r="D4" s="23" t="inlineStr">
        <is>
          <t>Expiré</t>
        </is>
      </c>
      <c r="E4" s="24">
        <f>COUNTIF('Suivi des titres'!M4:M13,"Expiré")</f>
        <v/>
      </c>
    </row>
    <row r="5">
      <c r="A5" s="25" t="inlineStr">
        <is>
          <t>Titres expirés</t>
        </is>
      </c>
      <c r="B5" s="26">
        <f>COUNTIF('Suivi des titres'!M4:M13,"Expiré")</f>
        <v/>
      </c>
      <c r="D5" s="23" t="inlineStr">
        <is>
          <t>Urgent</t>
        </is>
      </c>
      <c r="E5" s="24">
        <f>COUNTIF('Suivi des titres'!M4:M13,"Urgent")</f>
        <v/>
      </c>
    </row>
    <row r="6">
      <c r="A6" s="21" t="inlineStr">
        <is>
          <t>Titres urgents</t>
        </is>
      </c>
      <c r="B6" s="22">
        <f>COUNTIF('Suivi des titres'!M4:M13,"Urgent")</f>
        <v/>
      </c>
      <c r="D6" s="23" t="inlineStr">
        <is>
          <t>A surveiller</t>
        </is>
      </c>
      <c r="E6" s="24">
        <f>COUNTIF('Suivi des titres'!M4:M13,"A surveiller")</f>
        <v/>
      </c>
    </row>
    <row r="7">
      <c r="A7" s="25" t="inlineStr">
        <is>
          <t>A surveiller</t>
        </is>
      </c>
      <c r="B7" s="26">
        <f>COUNTIF('Suivi des titres'!M4:M13,"A surveiller")</f>
        <v/>
      </c>
      <c r="D7" s="23" t="inlineStr">
        <is>
          <t>Valide</t>
        </is>
      </c>
      <c r="E7" s="24">
        <f>COUNTIF('Suivi des titres'!M4:M13,"Valide")</f>
        <v/>
      </c>
    </row>
    <row r="8">
      <c r="A8" s="21" t="inlineStr">
        <is>
          <t>Titres valides</t>
        </is>
      </c>
      <c r="B8" s="22">
        <f>COUNTIF('Suivi des titres'!M4:M13,"Valide")</f>
        <v/>
      </c>
    </row>
    <row r="9">
      <c r="A9" s="25" t="inlineStr">
        <is>
          <t>Renouvellements engagés</t>
        </is>
      </c>
      <c r="B9" s="26">
        <f>COUNTIF('Suivi des titres'!N4:N13,"Oui")</f>
        <v/>
      </c>
    </row>
    <row r="12">
      <c r="A12" s="20" t="inlineStr">
        <is>
          <t>Répartition par type de titre</t>
        </is>
      </c>
    </row>
    <row r="13">
      <c r="A13" s="27" t="inlineStr">
        <is>
          <t>Carte de séjour temporaire</t>
        </is>
      </c>
      <c r="B13" s="24">
        <f>COUNTIF('Suivi des titres'!G4:G13,A13)</f>
        <v/>
      </c>
    </row>
    <row r="14">
      <c r="A14" s="27" t="inlineStr">
        <is>
          <t>Carte de résident</t>
        </is>
      </c>
      <c r="B14" s="24">
        <f>COUNTIF('Suivi des titres'!G4:G13,A14)</f>
        <v/>
      </c>
    </row>
    <row r="15">
      <c r="A15" s="27" t="inlineStr">
        <is>
          <t>Passeport talent</t>
        </is>
      </c>
      <c r="B15" s="24">
        <f>COUNTIF('Suivi des titres'!G4:G13,A15)</f>
        <v/>
      </c>
    </row>
    <row r="16">
      <c r="A16" s="27" t="inlineStr">
        <is>
          <t>Autorisation provisoire de séjour (APS)</t>
        </is>
      </c>
      <c r="B16" s="24">
        <f>COUNTIF('Suivi des titres'!G4:G13,A16)</f>
        <v/>
      </c>
    </row>
    <row r="17">
      <c r="A17" s="27" t="inlineStr">
        <is>
          <t>Carte de séjour pluriannuelle</t>
        </is>
      </c>
      <c r="B17" s="24">
        <f>COUNTIF('Suivi des titres'!G4:G13,A17)</f>
        <v/>
      </c>
    </row>
    <row r="18">
      <c r="A18" s="27" t="inlineStr">
        <is>
          <t>Récépissé de renouvellement</t>
        </is>
      </c>
      <c r="B18" s="24">
        <f>COUNTIF('Suivi des titres'!G4:G13,A18)</f>
        <v/>
      </c>
    </row>
  </sheetData>
  <mergeCells count="4">
    <mergeCell ref="A1:F1"/>
    <mergeCell ref="A3:B3"/>
    <mergeCell ref="D3:E3"/>
    <mergeCell ref="A12:B12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8" customWidth="1" min="1" max="1"/>
    <col width="80" customWidth="1" min="2" max="2"/>
  </cols>
  <sheetData>
    <row r="1" ht="26" customHeight="1">
      <c r="A1" s="1" t="inlineStr">
        <is>
          <t>MODE D'EMPLOI DU CLASSEUR</t>
        </is>
      </c>
    </row>
    <row r="3">
      <c r="A3" s="2" t="inlineStr">
        <is>
          <t>Feuille / Colonne</t>
        </is>
      </c>
      <c r="B3" s="2" t="inlineStr">
        <is>
          <t>Explication</t>
        </is>
      </c>
    </row>
    <row r="4" ht="32" customHeight="1">
      <c r="A4" s="28" t="inlineStr">
        <is>
          <t>Suivi des titres</t>
        </is>
      </c>
      <c r="B4" s="10" t="inlineStr">
        <is>
          <t>Feuille principale listant chaque salarié étranger, son titre de séjour et sa date d'expiration.</t>
        </is>
      </c>
    </row>
    <row r="5" ht="32" customHeight="1">
      <c r="A5" s="29" t="inlineStr">
        <is>
          <t>Colonne Type de titre</t>
        </is>
      </c>
      <c r="B5" s="13" t="inlineStr">
        <is>
          <t>Sélection dans une liste déroulante alimentée par la feuille Référentiel.</t>
        </is>
      </c>
    </row>
    <row r="6" ht="32" customHeight="1">
      <c r="A6" s="28" t="inlineStr">
        <is>
          <t>Colonne Délai recommandé</t>
        </is>
      </c>
      <c r="B6" s="10" t="inlineStr">
        <is>
          <t>Calculé automatiquement via VLOOKUP dans la feuille Référentiel selon le type de titre.</t>
        </is>
      </c>
    </row>
    <row r="7" ht="32" customHeight="1">
      <c r="A7" s="29" t="inlineStr">
        <is>
          <t>Colonne Jours restants</t>
        </is>
      </c>
      <c r="B7" s="13" t="inlineStr">
        <is>
          <t>Différence entre la date d'expiration et la date du jour (TODAY).</t>
        </is>
      </c>
    </row>
    <row r="8" ht="32" customHeight="1">
      <c r="A8" s="28" t="inlineStr">
        <is>
          <t>Colonne Statut</t>
        </is>
      </c>
      <c r="B8" s="10" t="inlineStr">
        <is>
          <t>Formule IF : Expiré si négatif, Urgent si inférieur au délai recommandé, sinon Valide/A surveiller.</t>
        </is>
      </c>
    </row>
    <row r="9" ht="32" customHeight="1">
      <c r="A9" s="29" t="inlineStr">
        <is>
          <t>Colonne Renouvellement engagé</t>
        </is>
      </c>
      <c r="B9" s="13" t="inlineStr">
        <is>
          <t>Liste déroulante Oui/Non à mettre à jour par le service RH.</t>
        </is>
      </c>
    </row>
    <row r="10" ht="32" customHeight="1">
      <c r="A10" s="28" t="inlineStr">
        <is>
          <t>Référentiel</t>
        </is>
      </c>
      <c r="B10" s="10" t="inlineStr">
        <is>
          <t>Table de référence des types de titres, durées de validité et délais légaux recommandés.</t>
        </is>
      </c>
    </row>
    <row r="11" ht="32" customHeight="1">
      <c r="A11" s="29" t="inlineStr">
        <is>
          <t>Tableau de bord</t>
        </is>
      </c>
      <c r="B11" s="13" t="inlineStr">
        <is>
          <t>Indicateurs clés (effectifs, statuts) et graphiques de synthèse mis à jour automatiquement.</t>
        </is>
      </c>
    </row>
    <row r="12" ht="32" customHeight="1">
      <c r="A12" s="28" t="inlineStr">
        <is>
          <t>Mise en forme conditionnelle</t>
        </is>
      </c>
      <c r="B12" s="10" t="inlineStr">
        <is>
          <t>Les statuts Expiré (rouge), Urgent (orange) et Valide (vert) sont automatiquement colorés.</t>
        </is>
      </c>
    </row>
    <row r="13" ht="32" customHeight="1">
      <c r="A13" s="29" t="inlineStr">
        <is>
          <t>Bonnes pratiques</t>
        </is>
      </c>
      <c r="B13" s="13" t="inlineStr">
        <is>
          <t>Vérifier ce fichier au moins une fois par mois et engager les renouvellements dès le statut Urgent.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2026-07-21T18:05:18Z</dcterms:created>
  <dcterms:modified xmlns:dcterms="http://purl.org/dc/terms/" xmlns:xsi="http://www.w3.org/2001/XMLSchema-instance" xsi:type="dcterms:W3CDTF">2026-07-21T18:05:18Z</dcterms:modified>
</cp:coreProperties>
</file>