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nnées_Bien" sheetId="1" state="visible" r:id="rId1"/>
    <sheet xmlns:r="http://schemas.openxmlformats.org/officeDocument/2006/relationships" name="Tableau_Amortissement" sheetId="2" state="visible" r:id="rId2"/>
    <sheet xmlns:r="http://schemas.openxmlformats.org/officeDocument/2006/relationships" name="Synthèse_LMNP" sheetId="3" state="visible" r:id="rId3"/>
    <sheet xmlns:r="http://schemas.openxmlformats.org/officeDocument/2006/relationships" name="Mode_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 ##0.00 [$€-40C]"/>
    <numFmt numFmtId="166" formatCode="# ##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i val="1"/>
      <color rgb="006B7280"/>
      <sz val="9"/>
    </font>
  </fonts>
  <fills count="11">
    <fill>
      <patternFill/>
    </fill>
    <fill>
      <patternFill patternType="gray125"/>
    </fill>
    <fill>
      <patternFill patternType="solid">
        <fgColor rgb="00C8102E"/>
      </patternFill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14B8A6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0" fontId="2" fillId="7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49" fontId="3" fillId="4" borderId="1" applyAlignment="1" pivotButton="0" quotePrefix="0" xfId="0">
      <alignment horizontal="left" vertical="center" wrapText="1"/>
    </xf>
    <xf numFmtId="49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0" fontId="3" fillId="4" borderId="1" applyAlignment="1" pivotButton="0" quotePrefix="0" xfId="0">
      <alignment horizontal="center" vertical="center" wrapText="1"/>
    </xf>
    <xf numFmtId="166" fontId="3" fillId="8" borderId="1" applyAlignment="1" pivotButton="0" quotePrefix="0" xfId="0">
      <alignment horizontal="center" vertical="center" wrapText="1"/>
    </xf>
    <xf numFmtId="49" fontId="3" fillId="8" borderId="1" applyAlignment="1" pivotButton="0" quotePrefix="0" xfId="0">
      <alignment horizontal="left" vertical="center" wrapText="1"/>
    </xf>
    <xf numFmtId="49" fontId="3" fillId="8" borderId="1" applyAlignment="1" pivotButton="0" quotePrefix="0" xfId="0">
      <alignment horizontal="center" vertical="center" wrapText="1"/>
    </xf>
    <xf numFmtId="165" fontId="3" fillId="8" borderId="1" applyAlignment="1" pivotButton="0" quotePrefix="0" xfId="0">
      <alignment horizontal="right" vertical="center"/>
    </xf>
    <xf numFmtId="1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center" vertical="center" wrapText="1"/>
    </xf>
    <xf numFmtId="165" fontId="4" fillId="9" borderId="1" applyAlignment="1" pivotButton="0" quotePrefix="0" xfId="0">
      <alignment horizontal="right" vertical="center"/>
    </xf>
    <xf numFmtId="10" fontId="4" fillId="9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 wrapText="1"/>
    </xf>
    <xf numFmtId="10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 wrapText="1"/>
    </xf>
    <xf numFmtId="0" fontId="2" fillId="9" borderId="1" applyAlignment="1" pivotButton="0" quotePrefix="0" xfId="0">
      <alignment horizontal="center" vertical="center" wrapText="1"/>
    </xf>
    <xf numFmtId="49" fontId="4" fillId="9" borderId="1" applyAlignment="1" pivotButton="0" quotePrefix="0" xfId="0">
      <alignment horizontal="center" vertical="center" wrapText="1"/>
    </xf>
    <xf numFmtId="165" fontId="4" fillId="9" borderId="1" applyAlignment="1" pivotButton="0" quotePrefix="0" xfId="0">
      <alignment horizontal="center" vertical="center" wrapText="1"/>
    </xf>
    <xf numFmtId="49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0" fontId="5" fillId="10" borderId="0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Amortissement annuel par bien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'Synthèse_LMNP'!B17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'Synthèse_LMNP'!$A$18:$A$26</f>
            </numRef>
          </cat>
          <val>
            <numRef>
              <f>'Synthèse_LMNP'!$B$18:$B$26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Bien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Résultat net LMNP après amortissement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'Synthèse_LMNP'!C17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'Synthèse_LMNP'!$A$18:$A$26</f>
            </numRef>
          </cat>
          <val>
            <numRef>
              <f>'Synthèse_LMNP'!$C$18:$C$26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Bien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Résultat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bases amortissables</a:t>
            </a:r>
          </a:p>
        </rich>
      </tx>
    </title>
    <plotArea>
      <pieChart>
        <varyColors val="1"/>
        <ser>
          <idx val="0"/>
          <order val="0"/>
          <tx>
            <strRef>
              <f>'Synthèse_LMNP'!B28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'Synthèse_LMNP'!$A$29:$A$31</f>
            </numRef>
          </cat>
          <val>
            <numRef>
              <f>'Synthèse_LMNP'!$B$29:$B$31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21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40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2" customWidth="1" min="2" max="2"/>
    <col width="20" customWidth="1" min="3" max="3"/>
    <col width="15" customWidth="1" min="4" max="4"/>
    <col width="18" customWidth="1" min="5" max="5"/>
    <col width="22" customWidth="1" min="6" max="6"/>
    <col width="18" customWidth="1" min="7" max="7"/>
    <col width="15" customWidth="1" min="8" max="8"/>
    <col width="12" customWidth="1" min="9" max="9"/>
    <col width="18" customWidth="1" min="10" max="10"/>
    <col width="26" customWidth="1" min="11" max="11"/>
    <col width="26" customWidth="1" min="12" max="12"/>
    <col width="20" customWidth="1" min="13" max="13"/>
    <col width="16" customWidth="1" min="14" max="14"/>
    <col width="12" customWidth="1" min="15" max="15"/>
    <col width="30" customWidth="1" min="16" max="16"/>
  </cols>
  <sheetData>
    <row r="1" ht="30" customHeight="1">
      <c r="A1" s="1" t="inlineStr">
        <is>
          <t>LMNP — Paramétrage des biens immobiliers</t>
        </is>
      </c>
    </row>
    <row r="2" ht="36" customHeight="1">
      <c r="A2" s="2" t="inlineStr">
        <is>
          <t>ID Bien</t>
        </is>
      </c>
      <c r="B2" s="2" t="inlineStr">
        <is>
          <t>Nom du bien</t>
        </is>
      </c>
      <c r="C2" s="2" t="inlineStr">
        <is>
          <t>Propriétaire</t>
        </is>
      </c>
      <c r="D2" s="2" t="inlineStr">
        <is>
          <t>Ville</t>
        </is>
      </c>
      <c r="E2" s="2" t="inlineStr">
        <is>
          <t>Date d'acquisition</t>
        </is>
      </c>
      <c r="F2" s="2" t="inlineStr">
        <is>
          <t>Prix achat net vendeur</t>
        </is>
      </c>
      <c r="G2" s="2" t="inlineStr">
        <is>
          <t>Frais de notaire</t>
        </is>
      </c>
      <c r="H2" s="2" t="inlineStr">
        <is>
          <t>Frais d'agence</t>
        </is>
      </c>
      <c r="I2" s="2" t="inlineStr">
        <is>
          <t>Mobilier</t>
        </is>
      </c>
      <c r="J2" s="2" t="inlineStr">
        <is>
          <t>Travaux éligibles</t>
        </is>
      </c>
      <c r="K2" s="2" t="inlineStr">
        <is>
          <t>Durée amort. bâtiment (ans)</t>
        </is>
      </c>
      <c r="L2" s="2" t="inlineStr">
        <is>
          <t>Durée amort. mobilier (ans)</t>
        </is>
      </c>
      <c r="M2" s="2" t="inlineStr">
        <is>
          <t>Début mise en location</t>
        </is>
      </c>
      <c r="N2" s="2" t="inlineStr">
        <is>
          <t>Régime fiscal</t>
        </is>
      </c>
      <c r="O2" s="2" t="inlineStr">
        <is>
          <t>Taux TVA</t>
        </is>
      </c>
      <c r="P2" s="2" t="inlineStr">
        <is>
          <t>Commentaire</t>
        </is>
      </c>
    </row>
    <row r="3">
      <c r="A3" s="3" t="n">
        <v>1</v>
      </c>
      <c r="B3" s="4" t="inlineStr">
        <is>
          <t>Studio Batignolles</t>
        </is>
      </c>
      <c r="C3" s="4" t="inlineStr">
        <is>
          <t>Marie Dupont</t>
        </is>
      </c>
      <c r="D3" s="4" t="inlineStr">
        <is>
          <t>Paris</t>
        </is>
      </c>
      <c r="E3" s="5" t="n">
        <v>46037</v>
      </c>
      <c r="F3" s="6" t="n">
        <v>220000</v>
      </c>
      <c r="G3" s="6" t="n">
        <v>15400</v>
      </c>
      <c r="H3" s="6" t="n">
        <v>8000</v>
      </c>
      <c r="I3" s="6" t="n">
        <v>8000</v>
      </c>
      <c r="J3" s="6" t="n">
        <v>12000</v>
      </c>
      <c r="K3" s="7" t="n">
        <v>25</v>
      </c>
      <c r="L3" s="7" t="n">
        <v>7</v>
      </c>
      <c r="M3" s="5" t="n">
        <v>46082</v>
      </c>
      <c r="N3" s="8" t="inlineStr">
        <is>
          <t>LMNP réel</t>
        </is>
      </c>
      <c r="O3" s="9" t="n">
        <v>0.2</v>
      </c>
      <c r="P3" s="4" t="inlineStr">
        <is>
          <t>Proche métro</t>
        </is>
      </c>
    </row>
    <row r="4">
      <c r="A4" s="10" t="n">
        <v>2</v>
      </c>
      <c r="B4" s="11" t="inlineStr">
        <is>
          <t>T2 Confluence</t>
        </is>
      </c>
      <c r="C4" s="11" t="inlineStr">
        <is>
          <t>Julien Martin</t>
        </is>
      </c>
      <c r="D4" s="11" t="inlineStr">
        <is>
          <t>Lyon</t>
        </is>
      </c>
      <c r="E4" s="5" t="n">
        <v>46054</v>
      </c>
      <c r="F4" s="6" t="n">
        <v>185000</v>
      </c>
      <c r="G4" s="6" t="n">
        <v>12950</v>
      </c>
      <c r="H4" s="6" t="n">
        <v>6500</v>
      </c>
      <c r="I4" s="6" t="n">
        <v>6500</v>
      </c>
      <c r="J4" s="6" t="n">
        <v>8000</v>
      </c>
      <c r="K4" s="7" t="n">
        <v>30</v>
      </c>
      <c r="L4" s="7" t="n">
        <v>7</v>
      </c>
      <c r="M4" s="5" t="n">
        <v>46113</v>
      </c>
      <c r="N4" s="8" t="inlineStr">
        <is>
          <t>LMNP réel</t>
        </is>
      </c>
      <c r="O4" s="9" t="n">
        <v>0.2</v>
      </c>
      <c r="P4" s="11" t="inlineStr">
        <is>
          <t>Résidence étudiante</t>
        </is>
      </c>
    </row>
    <row r="5">
      <c r="A5" s="3" t="n">
        <v>3</v>
      </c>
      <c r="B5" s="4" t="inlineStr">
        <is>
          <t>Studio Vieux-Port</t>
        </is>
      </c>
      <c r="C5" s="4" t="inlineStr">
        <is>
          <t>Sophie Bernard</t>
        </is>
      </c>
      <c r="D5" s="4" t="inlineStr">
        <is>
          <t>Marseille</t>
        </is>
      </c>
      <c r="E5" s="5" t="n">
        <v>46063</v>
      </c>
      <c r="F5" s="6" t="n">
        <v>145000</v>
      </c>
      <c r="G5" s="6" t="n">
        <v>10150</v>
      </c>
      <c r="H5" s="6" t="n">
        <v>5000</v>
      </c>
      <c r="I5" s="6" t="n">
        <v>5500</v>
      </c>
      <c r="J5" s="6" t="n">
        <v>0</v>
      </c>
      <c r="K5" s="7" t="n">
        <v>25</v>
      </c>
      <c r="L5" s="7" t="n">
        <v>5</v>
      </c>
      <c r="M5" s="5" t="n">
        <v>46113</v>
      </c>
      <c r="N5" s="8" t="inlineStr">
        <is>
          <t>LMNP réel</t>
        </is>
      </c>
      <c r="O5" s="9" t="n">
        <v>0.2</v>
      </c>
      <c r="P5" s="4" t="inlineStr">
        <is>
          <t>Vue mer</t>
        </is>
      </c>
    </row>
    <row r="6">
      <c r="A6" s="10" t="n">
        <v>4</v>
      </c>
      <c r="B6" s="11" t="inlineStr">
        <is>
          <t>T3 Capitole</t>
        </is>
      </c>
      <c r="C6" s="11" t="inlineStr">
        <is>
          <t>Thomas Petit</t>
        </is>
      </c>
      <c r="D6" s="11" t="inlineStr">
        <is>
          <t>Toulouse</t>
        </is>
      </c>
      <c r="E6" s="5" t="n">
        <v>46101</v>
      </c>
      <c r="F6" s="6" t="n">
        <v>210000</v>
      </c>
      <c r="G6" s="6" t="n">
        <v>14700</v>
      </c>
      <c r="H6" s="6" t="n">
        <v>7500</v>
      </c>
      <c r="I6" s="6" t="n">
        <v>10000</v>
      </c>
      <c r="J6" s="6" t="n">
        <v>15000</v>
      </c>
      <c r="K6" s="7" t="n">
        <v>30</v>
      </c>
      <c r="L6" s="7" t="n">
        <v>10</v>
      </c>
      <c r="M6" s="5" t="n">
        <v>46174</v>
      </c>
      <c r="N6" s="8" t="inlineStr">
        <is>
          <t>LMNP réel</t>
        </is>
      </c>
      <c r="O6" s="9" t="n">
        <v>0.2</v>
      </c>
      <c r="P6" s="11" t="inlineStr">
        <is>
          <t>Centre-ville</t>
        </is>
      </c>
    </row>
    <row r="7">
      <c r="A7" s="3" t="n">
        <v>5</v>
      </c>
      <c r="B7" s="4" t="inlineStr">
        <is>
          <t>T2 Chartrons</t>
        </is>
      </c>
      <c r="C7" s="4" t="inlineStr">
        <is>
          <t>Camille Robert</t>
        </is>
      </c>
      <c r="D7" s="4" t="inlineStr">
        <is>
          <t>Bordeaux</t>
        </is>
      </c>
      <c r="E7" s="5" t="n">
        <v>46086</v>
      </c>
      <c r="F7" s="6" t="n">
        <v>265000</v>
      </c>
      <c r="G7" s="6" t="n">
        <v>18550</v>
      </c>
      <c r="H7" s="6" t="n">
        <v>9000</v>
      </c>
      <c r="I7" s="6" t="n">
        <v>12000</v>
      </c>
      <c r="J7" s="6" t="n">
        <v>10000</v>
      </c>
      <c r="K7" s="7" t="n">
        <v>25</v>
      </c>
      <c r="L7" s="7" t="n">
        <v>7</v>
      </c>
      <c r="M7" s="5" t="n">
        <v>46143</v>
      </c>
      <c r="N7" s="8" t="inlineStr">
        <is>
          <t>LMNP réel</t>
        </is>
      </c>
      <c r="O7" s="9" t="n">
        <v>0.2</v>
      </c>
      <c r="P7" s="4" t="inlineStr">
        <is>
          <t>Hypercentre</t>
        </is>
      </c>
    </row>
    <row r="8">
      <c r="A8" s="10" t="n">
        <v>6</v>
      </c>
      <c r="B8" s="11" t="inlineStr">
        <is>
          <t>Studio Vauban</t>
        </is>
      </c>
      <c r="C8" s="11" t="inlineStr">
        <is>
          <t>Nicolas Richard</t>
        </is>
      </c>
      <c r="D8" s="11" t="inlineStr">
        <is>
          <t>Lille</t>
        </is>
      </c>
      <c r="E8" s="5" t="n">
        <v>46127</v>
      </c>
      <c r="F8" s="6" t="n">
        <v>155000</v>
      </c>
      <c r="G8" s="6" t="n">
        <v>10850</v>
      </c>
      <c r="H8" s="6" t="n">
        <v>5500</v>
      </c>
      <c r="I8" s="6" t="n">
        <v>7000</v>
      </c>
      <c r="J8" s="6" t="n">
        <v>5000</v>
      </c>
      <c r="K8" s="7" t="n">
        <v>20</v>
      </c>
      <c r="L8" s="7" t="n">
        <v>5</v>
      </c>
      <c r="M8" s="5" t="n">
        <v>46204</v>
      </c>
      <c r="N8" s="8" t="inlineStr">
        <is>
          <t>LMNP réel</t>
        </is>
      </c>
      <c r="O8" s="9" t="n">
        <v>0.2</v>
      </c>
      <c r="P8" s="11" t="inlineStr">
        <is>
          <t>Proche gare</t>
        </is>
      </c>
    </row>
    <row r="9">
      <c r="A9" s="3" t="n">
        <v>7</v>
      </c>
      <c r="B9" s="4" t="inlineStr">
        <is>
          <t>T2 Île de Nantes</t>
        </is>
      </c>
      <c r="C9" s="4" t="inlineStr">
        <is>
          <t>Léa Moreau</t>
        </is>
      </c>
      <c r="D9" s="4" t="inlineStr">
        <is>
          <t>Nantes</t>
        </is>
      </c>
      <c r="E9" s="5" t="n">
        <v>46113</v>
      </c>
      <c r="F9" s="6" t="n">
        <v>195000</v>
      </c>
      <c r="G9" s="6" t="n">
        <v>13650</v>
      </c>
      <c r="H9" s="6" t="n">
        <v>7000</v>
      </c>
      <c r="I9" s="6" t="n">
        <v>9000</v>
      </c>
      <c r="J9" s="6" t="n">
        <v>18000</v>
      </c>
      <c r="K9" s="7" t="n">
        <v>30</v>
      </c>
      <c r="L9" s="7" t="n">
        <v>7</v>
      </c>
      <c r="M9" s="5" t="n">
        <v>46174</v>
      </c>
      <c r="N9" s="8" t="inlineStr">
        <is>
          <t>LMNP réel</t>
        </is>
      </c>
      <c r="O9" s="9" t="n">
        <v>0.2</v>
      </c>
      <c r="P9" s="4" t="inlineStr">
        <is>
          <t>Quartier neuf</t>
        </is>
      </c>
    </row>
    <row r="10">
      <c r="A10" s="10" t="n">
        <v>8</v>
      </c>
      <c r="B10" s="11" t="inlineStr">
        <is>
          <t>T3 Orangerie</t>
        </is>
      </c>
      <c r="C10" s="11" t="inlineStr">
        <is>
          <t>Antoine Laurent</t>
        </is>
      </c>
      <c r="D10" s="11" t="inlineStr">
        <is>
          <t>Strasbourg</t>
        </is>
      </c>
      <c r="E10" s="5" t="n">
        <v>46132</v>
      </c>
      <c r="F10" s="6" t="n">
        <v>320000</v>
      </c>
      <c r="G10" s="6" t="n">
        <v>22400</v>
      </c>
      <c r="H10" s="6" t="n">
        <v>11000</v>
      </c>
      <c r="I10" s="6" t="n">
        <v>18000</v>
      </c>
      <c r="J10" s="6" t="n">
        <v>25000</v>
      </c>
      <c r="K10" s="7" t="n">
        <v>30</v>
      </c>
      <c r="L10" s="7" t="n">
        <v>10</v>
      </c>
      <c r="M10" s="5" t="n">
        <v>46204</v>
      </c>
      <c r="N10" s="8" t="inlineStr">
        <is>
          <t>LMNP réel</t>
        </is>
      </c>
      <c r="O10" s="9" t="n">
        <v>0.2</v>
      </c>
      <c r="P10" s="11" t="inlineStr">
        <is>
          <t>Patrimoine UNESCO</t>
        </is>
      </c>
    </row>
    <row r="11">
      <c r="A11" s="3" t="n">
        <v>9</v>
      </c>
      <c r="B11" s="4" t="inlineStr">
        <is>
          <t>Studio Thabor</t>
        </is>
      </c>
      <c r="C11" s="4" t="inlineStr">
        <is>
          <t>Chloé Simon</t>
        </is>
      </c>
      <c r="D11" s="4" t="inlineStr">
        <is>
          <t>Rennes</t>
        </is>
      </c>
      <c r="E11" s="5" t="n">
        <v>46152</v>
      </c>
      <c r="F11" s="6" t="n">
        <v>168000</v>
      </c>
      <c r="G11" s="6" t="n">
        <v>11760</v>
      </c>
      <c r="H11" s="6" t="n">
        <v>6000</v>
      </c>
      <c r="I11" s="6" t="n">
        <v>4000</v>
      </c>
      <c r="J11" s="6" t="n">
        <v>7500</v>
      </c>
      <c r="K11" s="7" t="n">
        <v>25</v>
      </c>
      <c r="L11" s="7" t="n">
        <v>7</v>
      </c>
      <c r="M11" s="5" t="n">
        <v>46235</v>
      </c>
      <c r="N11" s="8" t="inlineStr">
        <is>
          <t>LMNP réel</t>
        </is>
      </c>
      <c r="O11" s="9" t="n">
        <v>0.2</v>
      </c>
      <c r="P11" s="4" t="inlineStr">
        <is>
          <t>Quartier étudiant</t>
        </is>
      </c>
    </row>
  </sheetData>
  <mergeCells count="1">
    <mergeCell ref="A1:P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24" customWidth="1" min="3" max="3"/>
    <col width="14" customWidth="1" min="4" max="4"/>
    <col width="18" customWidth="1" min="5" max="5"/>
    <col width="18" customWidth="1" min="6" max="6"/>
    <col width="16" customWidth="1" min="7" max="7"/>
    <col width="20" customWidth="1" min="8" max="8"/>
    <col width="20" customWidth="1" min="9" max="9"/>
    <col width="18" customWidth="1" min="10" max="10"/>
    <col width="18" customWidth="1" min="11" max="11"/>
    <col width="18" customWidth="1" min="12" max="12"/>
    <col width="24" customWidth="1" min="13" max="13"/>
    <col width="22" customWidth="1" min="14" max="14"/>
    <col width="28" customWidth="1" min="15" max="15"/>
    <col width="18" customWidth="1" min="16" max="16"/>
    <col width="20" customWidth="1" min="17" max="17"/>
    <col width="20" customWidth="1" min="18" max="18"/>
  </cols>
  <sheetData>
    <row r="1" ht="30" customHeight="1">
      <c r="A1" s="1" t="inlineStr">
        <is>
          <t>LMNP — Tableau d'amortissement annuel par bien</t>
        </is>
      </c>
    </row>
    <row r="2" ht="40" customHeight="1">
      <c r="A2" s="12" t="inlineStr">
        <is>
          <t>Année</t>
        </is>
      </c>
      <c r="B2" s="12" t="inlineStr">
        <is>
          <t>ID Bien</t>
        </is>
      </c>
      <c r="C2" s="12" t="inlineStr">
        <is>
          <t>Propriétaire / Bien</t>
        </is>
      </c>
      <c r="D2" s="12" t="inlineStr">
        <is>
          <t>Ville</t>
        </is>
      </c>
      <c r="E2" s="12" t="inlineStr">
        <is>
          <t>Base bâtiment (€)</t>
        </is>
      </c>
      <c r="F2" s="12" t="inlineStr">
        <is>
          <t>Base mobilier (€)</t>
        </is>
      </c>
      <c r="G2" s="12" t="inlineStr">
        <is>
          <t>Base travaux (€)</t>
        </is>
      </c>
      <c r="H2" s="12" t="inlineStr">
        <is>
          <t>Amort. bâtiment (€)</t>
        </is>
      </c>
      <c r="I2" s="12" t="inlineStr">
        <is>
          <t>Amort. mobilier (€)</t>
        </is>
      </c>
      <c r="J2" s="12" t="inlineStr">
        <is>
          <t>Amort. travaux (€)</t>
        </is>
      </c>
      <c r="K2" s="12" t="inlineStr">
        <is>
          <t>Amort. total (€)</t>
        </is>
      </c>
      <c r="L2" s="12" t="inlineStr">
        <is>
          <t>Loyers annuels (€)</t>
        </is>
      </c>
      <c r="M2" s="12" t="inlineStr">
        <is>
          <t>Résultat avant amort. (€)</t>
        </is>
      </c>
      <c r="N2" s="12" t="inlineStr">
        <is>
          <t>Amort. déductible (€)</t>
        </is>
      </c>
      <c r="O2" s="12" t="inlineStr">
        <is>
          <t>Résultat LMNP après amort. (€)</t>
        </is>
      </c>
      <c r="P2" s="12" t="inlineStr">
        <is>
          <t>Taux d'occupation (%)</t>
        </is>
      </c>
      <c r="Q2" s="12" t="inlineStr">
        <is>
          <t>Loyers théoriques (€)</t>
        </is>
      </c>
      <c r="R2" s="12" t="inlineStr">
        <is>
          <t>Observation</t>
        </is>
      </c>
    </row>
    <row r="3">
      <c r="A3" s="13" t="n">
        <v>2026</v>
      </c>
      <c r="B3" s="13" t="n">
        <v>1</v>
      </c>
      <c r="C3" s="14" t="inlineStr">
        <is>
          <t>Marie Dupont — Studio Batignolles</t>
        </is>
      </c>
      <c r="D3" s="15" t="inlineStr">
        <is>
          <t>Paris</t>
        </is>
      </c>
      <c r="E3" s="16" t="n">
        <v>187000</v>
      </c>
      <c r="F3" s="16" t="n">
        <v>8000</v>
      </c>
      <c r="G3" s="16" t="n">
        <v>12000</v>
      </c>
      <c r="H3" s="16" t="n">
        <v>7480</v>
      </c>
      <c r="I3" s="16" t="n">
        <v>1142.857142857143</v>
      </c>
      <c r="J3" s="16" t="n">
        <v>1200</v>
      </c>
      <c r="K3" s="16" t="n">
        <v>9822.857142857143</v>
      </c>
      <c r="L3" s="16" t="n">
        <v>15600</v>
      </c>
      <c r="M3" s="16" t="n">
        <v>10800</v>
      </c>
      <c r="N3" s="16" t="n">
        <v>9822.857142857143</v>
      </c>
      <c r="O3" s="16" t="n">
        <v>977.1428571428569</v>
      </c>
      <c r="P3" s="17" t="n">
        <v>0.95</v>
      </c>
      <c r="Q3" s="16" t="n">
        <v>16421</v>
      </c>
      <c r="R3" s="15" t="inlineStr">
        <is>
          <t>OK</t>
        </is>
      </c>
    </row>
    <row r="4">
      <c r="A4" s="18" t="n">
        <v>2026</v>
      </c>
      <c r="B4" s="18" t="n">
        <v>2</v>
      </c>
      <c r="C4" s="19" t="inlineStr">
        <is>
          <t>Julien Martin — T2 Confluence</t>
        </is>
      </c>
      <c r="D4" s="20" t="inlineStr">
        <is>
          <t>Lyon</t>
        </is>
      </c>
      <c r="E4" s="21" t="n">
        <v>157250</v>
      </c>
      <c r="F4" s="21" t="n">
        <v>6500</v>
      </c>
      <c r="G4" s="21" t="n">
        <v>8000</v>
      </c>
      <c r="H4" s="21" t="n">
        <v>5241.666666666667</v>
      </c>
      <c r="I4" s="21" t="n">
        <v>928.5714285714286</v>
      </c>
      <c r="J4" s="21" t="n">
        <v>800</v>
      </c>
      <c r="K4" s="21" t="n">
        <v>6970.238095238095</v>
      </c>
      <c r="L4" s="21" t="n">
        <v>12000</v>
      </c>
      <c r="M4" s="21" t="n">
        <v>8400</v>
      </c>
      <c r="N4" s="21" t="n">
        <v>6970.238095238095</v>
      </c>
      <c r="O4" s="21" t="n">
        <v>1429.761904761905</v>
      </c>
      <c r="P4" s="22" t="n">
        <v>0.92</v>
      </c>
      <c r="Q4" s="21" t="n">
        <v>13043</v>
      </c>
      <c r="R4" s="20" t="inlineStr">
        <is>
          <t>OK</t>
        </is>
      </c>
    </row>
    <row r="5">
      <c r="A5" s="13" t="n">
        <v>2026</v>
      </c>
      <c r="B5" s="13" t="n">
        <v>3</v>
      </c>
      <c r="C5" s="14" t="inlineStr">
        <is>
          <t>Sophie Bernard — Studio Vieux-Port</t>
        </is>
      </c>
      <c r="D5" s="15" t="inlineStr">
        <is>
          <t>Marseille</t>
        </is>
      </c>
      <c r="E5" s="16" t="n">
        <v>123250</v>
      </c>
      <c r="F5" s="16" t="n">
        <v>5500</v>
      </c>
      <c r="G5" s="16" t="n">
        <v>0</v>
      </c>
      <c r="H5" s="16" t="n">
        <v>4930</v>
      </c>
      <c r="I5" s="16" t="n">
        <v>1100</v>
      </c>
      <c r="J5" s="16" t="n">
        <v>0</v>
      </c>
      <c r="K5" s="16" t="n">
        <v>6030</v>
      </c>
      <c r="L5" s="16" t="n">
        <v>9600</v>
      </c>
      <c r="M5" s="16" t="n">
        <v>6800</v>
      </c>
      <c r="N5" s="16" t="n">
        <v>6030</v>
      </c>
      <c r="O5" s="16" t="n">
        <v>770</v>
      </c>
      <c r="P5" s="17" t="n">
        <v>0.9</v>
      </c>
      <c r="Q5" s="16" t="n">
        <v>10667</v>
      </c>
      <c r="R5" s="15" t="inlineStr">
        <is>
          <t>OK</t>
        </is>
      </c>
    </row>
    <row r="6">
      <c r="A6" s="18" t="n">
        <v>2026</v>
      </c>
      <c r="B6" s="18" t="n">
        <v>4</v>
      </c>
      <c r="C6" s="19" t="inlineStr">
        <is>
          <t>Thomas Petit — T3 Capitole</t>
        </is>
      </c>
      <c r="D6" s="20" t="inlineStr">
        <is>
          <t>Toulouse</t>
        </is>
      </c>
      <c r="E6" s="21" t="n">
        <v>178500</v>
      </c>
      <c r="F6" s="21" t="n">
        <v>10000</v>
      </c>
      <c r="G6" s="21" t="n">
        <v>15000</v>
      </c>
      <c r="H6" s="21" t="n">
        <v>5950</v>
      </c>
      <c r="I6" s="21" t="n">
        <v>1000</v>
      </c>
      <c r="J6" s="21" t="n">
        <v>1500</v>
      </c>
      <c r="K6" s="21" t="n">
        <v>8450</v>
      </c>
      <c r="L6" s="21" t="n">
        <v>14400</v>
      </c>
      <c r="M6" s="21" t="n">
        <v>10200</v>
      </c>
      <c r="N6" s="21" t="n">
        <v>8450</v>
      </c>
      <c r="O6" s="21" t="n">
        <v>1750</v>
      </c>
      <c r="P6" s="22" t="n">
        <v>0.88</v>
      </c>
      <c r="Q6" s="21" t="n">
        <v>16364</v>
      </c>
      <c r="R6" s="20" t="inlineStr">
        <is>
          <t>OK</t>
        </is>
      </c>
    </row>
    <row r="7">
      <c r="A7" s="13" t="n">
        <v>2026</v>
      </c>
      <c r="B7" s="13" t="n">
        <v>5</v>
      </c>
      <c r="C7" s="14" t="inlineStr">
        <is>
          <t>Camille Robert — T2 Chartrons</t>
        </is>
      </c>
      <c r="D7" s="15" t="inlineStr">
        <is>
          <t>Bordeaux</t>
        </is>
      </c>
      <c r="E7" s="16" t="n">
        <v>225250</v>
      </c>
      <c r="F7" s="16" t="n">
        <v>12000</v>
      </c>
      <c r="G7" s="16" t="n">
        <v>10000</v>
      </c>
      <c r="H7" s="16" t="n">
        <v>9010</v>
      </c>
      <c r="I7" s="16" t="n">
        <v>1714.285714285714</v>
      </c>
      <c r="J7" s="16" t="n">
        <v>1000</v>
      </c>
      <c r="K7" s="16" t="n">
        <v>11724.28571428571</v>
      </c>
      <c r="L7" s="16" t="n">
        <v>19200</v>
      </c>
      <c r="M7" s="16" t="n">
        <v>13700</v>
      </c>
      <c r="N7" s="16" t="n">
        <v>11724.28571428571</v>
      </c>
      <c r="O7" s="16" t="n">
        <v>1975.714285714286</v>
      </c>
      <c r="P7" s="17" t="n">
        <v>0.97</v>
      </c>
      <c r="Q7" s="16" t="n">
        <v>19794</v>
      </c>
      <c r="R7" s="15" t="inlineStr">
        <is>
          <t>OK</t>
        </is>
      </c>
    </row>
    <row r="8">
      <c r="A8" s="18" t="n">
        <v>2026</v>
      </c>
      <c r="B8" s="18" t="n">
        <v>6</v>
      </c>
      <c r="C8" s="19" t="inlineStr">
        <is>
          <t>Nicolas Richard — Studio Vauban</t>
        </is>
      </c>
      <c r="D8" s="20" t="inlineStr">
        <is>
          <t>Lille</t>
        </is>
      </c>
      <c r="E8" s="21" t="n">
        <v>131750</v>
      </c>
      <c r="F8" s="21" t="n">
        <v>7000</v>
      </c>
      <c r="G8" s="21" t="n">
        <v>5000</v>
      </c>
      <c r="H8" s="21" t="n">
        <v>6587.5</v>
      </c>
      <c r="I8" s="21" t="n">
        <v>1400</v>
      </c>
      <c r="J8" s="21" t="n">
        <v>500</v>
      </c>
      <c r="K8" s="21" t="n">
        <v>8487.5</v>
      </c>
      <c r="L8" s="21" t="n">
        <v>8400</v>
      </c>
      <c r="M8" s="21" t="n">
        <v>5900</v>
      </c>
      <c r="N8" s="21" t="n">
        <v>5900</v>
      </c>
      <c r="O8" s="21" t="n">
        <v>0</v>
      </c>
      <c r="P8" s="22" t="n">
        <v>0.85</v>
      </c>
      <c r="Q8" s="21" t="n">
        <v>9882</v>
      </c>
      <c r="R8" s="20" t="inlineStr">
        <is>
          <t>Report amort.</t>
        </is>
      </c>
    </row>
    <row r="9">
      <c r="A9" s="13" t="n">
        <v>2026</v>
      </c>
      <c r="B9" s="13" t="n">
        <v>7</v>
      </c>
      <c r="C9" s="14" t="inlineStr">
        <is>
          <t>Léa Moreau — T2 Île de Nantes</t>
        </is>
      </c>
      <c r="D9" s="15" t="inlineStr">
        <is>
          <t>Nantes</t>
        </is>
      </c>
      <c r="E9" s="16" t="n">
        <v>165750</v>
      </c>
      <c r="F9" s="16" t="n">
        <v>9000</v>
      </c>
      <c r="G9" s="16" t="n">
        <v>18000</v>
      </c>
      <c r="H9" s="16" t="n">
        <v>5525</v>
      </c>
      <c r="I9" s="16" t="n">
        <v>1285.714285714286</v>
      </c>
      <c r="J9" s="16" t="n">
        <v>1800</v>
      </c>
      <c r="K9" s="16" t="n">
        <v>8610.714285714286</v>
      </c>
      <c r="L9" s="16" t="n">
        <v>13200</v>
      </c>
      <c r="M9" s="16" t="n">
        <v>9400</v>
      </c>
      <c r="N9" s="16" t="n">
        <v>8610.714285714286</v>
      </c>
      <c r="O9" s="16" t="n">
        <v>789.2857142857138</v>
      </c>
      <c r="P9" s="17" t="n">
        <v>0.93</v>
      </c>
      <c r="Q9" s="16" t="n">
        <v>14194</v>
      </c>
      <c r="R9" s="15" t="inlineStr">
        <is>
          <t>OK</t>
        </is>
      </c>
    </row>
    <row r="10">
      <c r="A10" s="18" t="n">
        <v>2026</v>
      </c>
      <c r="B10" s="18" t="n">
        <v>8</v>
      </c>
      <c r="C10" s="19" t="inlineStr">
        <is>
          <t>Antoine Laurent — T3 Orangerie</t>
        </is>
      </c>
      <c r="D10" s="20" t="inlineStr">
        <is>
          <t>Strasbourg</t>
        </is>
      </c>
      <c r="E10" s="21" t="n">
        <v>272000</v>
      </c>
      <c r="F10" s="21" t="n">
        <v>18000</v>
      </c>
      <c r="G10" s="21" t="n">
        <v>25000</v>
      </c>
      <c r="H10" s="21" t="n">
        <v>9066.666666666666</v>
      </c>
      <c r="I10" s="21" t="n">
        <v>1800</v>
      </c>
      <c r="J10" s="21" t="n">
        <v>2500</v>
      </c>
      <c r="K10" s="21" t="n">
        <v>13366.66666666667</v>
      </c>
      <c r="L10" s="21" t="n">
        <v>18000</v>
      </c>
      <c r="M10" s="21" t="n">
        <v>12800</v>
      </c>
      <c r="N10" s="21" t="n">
        <v>12800</v>
      </c>
      <c r="O10" s="21" t="n">
        <v>0</v>
      </c>
      <c r="P10" s="22" t="n">
        <v>0.96</v>
      </c>
      <c r="Q10" s="21" t="n">
        <v>18750</v>
      </c>
      <c r="R10" s="20" t="inlineStr">
        <is>
          <t>Report amort.</t>
        </is>
      </c>
    </row>
    <row r="11">
      <c r="A11" s="13" t="n">
        <v>2026</v>
      </c>
      <c r="B11" s="13" t="n">
        <v>9</v>
      </c>
      <c r="C11" s="14" t="inlineStr">
        <is>
          <t>Chloé Simon — Studio Thabor</t>
        </is>
      </c>
      <c r="D11" s="15" t="inlineStr">
        <is>
          <t>Rennes</t>
        </is>
      </c>
      <c r="E11" s="16" t="n">
        <v>142800</v>
      </c>
      <c r="F11" s="16" t="n">
        <v>4000</v>
      </c>
      <c r="G11" s="16" t="n">
        <v>7500</v>
      </c>
      <c r="H11" s="16" t="n">
        <v>5712</v>
      </c>
      <c r="I11" s="16" t="n">
        <v>571.4285714285714</v>
      </c>
      <c r="J11" s="16" t="n">
        <v>750</v>
      </c>
      <c r="K11" s="16" t="n">
        <v>7033.428571428572</v>
      </c>
      <c r="L11" s="16" t="n">
        <v>10800</v>
      </c>
      <c r="M11" s="16" t="n">
        <v>7700</v>
      </c>
      <c r="N11" s="16" t="n">
        <v>7033.428571428572</v>
      </c>
      <c r="O11" s="16" t="n">
        <v>666.5714285714284</v>
      </c>
      <c r="P11" s="17" t="n">
        <v>0.91</v>
      </c>
      <c r="Q11" s="16" t="n">
        <v>11868</v>
      </c>
      <c r="R11" s="15" t="inlineStr">
        <is>
          <t>OK</t>
        </is>
      </c>
    </row>
    <row r="12">
      <c r="C12" s="23" t="inlineStr">
        <is>
          <t>TOTAUX / MOYENNES</t>
        </is>
      </c>
      <c r="E12" s="24">
        <f>SUM(E3:E11)</f>
        <v/>
      </c>
      <c r="F12" s="24">
        <f>SUM(F3:F11)</f>
        <v/>
      </c>
      <c r="G12" s="24">
        <f>SUM(G3:G11)</f>
        <v/>
      </c>
      <c r="H12" s="24">
        <f>SUM(H3:H11)</f>
        <v/>
      </c>
      <c r="I12" s="24">
        <f>SUM(I3:I11)</f>
        <v/>
      </c>
      <c r="J12" s="24">
        <f>SUM(J3:J11)</f>
        <v/>
      </c>
      <c r="K12" s="24">
        <f>SUM(K3:K11)</f>
        <v/>
      </c>
      <c r="L12" s="24">
        <f>SUM(L3:L11)</f>
        <v/>
      </c>
      <c r="M12" s="24">
        <f>SUM(M3:M11)</f>
        <v/>
      </c>
      <c r="N12" s="24">
        <f>SUM(N3:N11)</f>
        <v/>
      </c>
      <c r="O12" s="24">
        <f>SUM(O3:O11)</f>
        <v/>
      </c>
      <c r="P12" s="25">
        <f>AVERAGE(P3:P11)</f>
        <v/>
      </c>
      <c r="Q12" s="24">
        <f>SUM(Q3:Q11)</f>
        <v/>
      </c>
    </row>
  </sheetData>
  <mergeCells count="1">
    <mergeCell ref="A1:R1"/>
  </mergeCells>
  <conditionalFormatting sqref="O3:O11">
    <cfRule type="cellIs" priority="1" operator="greaterThan" dxfId="0">
      <formula>0</formula>
    </cfRule>
    <cfRule type="cellIs" priority="2" operator="lessThanOrEqual" dxfId="1">
      <formula>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selection activeCell="A1" sqref="A1"/>
    </sheetView>
  </sheetViews>
  <sheetFormatPr baseColWidth="8" defaultRowHeight="15"/>
  <cols>
    <col width="42" customWidth="1" min="1" max="1"/>
    <col width="22" customWidth="1" min="2" max="2"/>
    <col width="3" customWidth="1" min="3" max="3"/>
    <col width="28" customWidth="1" min="4" max="4"/>
    <col width="22" customWidth="1" min="5" max="5"/>
    <col width="5" customWidth="1" min="6" max="6"/>
    <col width="20" customWidth="1" min="7" max="7"/>
    <col width="20" customWidth="1" min="8" max="8"/>
  </cols>
  <sheetData>
    <row r="1" ht="30" customHeight="1">
      <c r="A1" s="1" t="inlineStr">
        <is>
          <t>LMNP — Tableau de bord &amp; Synthèse</t>
        </is>
      </c>
    </row>
    <row r="2">
      <c r="A2" s="2" t="inlineStr">
        <is>
          <t>INDICATEURS CLÉS</t>
        </is>
      </c>
      <c r="B2" s="2" t="inlineStr">
        <is>
          <t>Valeur</t>
        </is>
      </c>
    </row>
    <row r="3">
      <c r="A3" s="26" t="inlineStr">
        <is>
          <t>Total base bâtiment amortissable (€)</t>
        </is>
      </c>
      <c r="B3" s="27">
        <f>SUM(Tableau_Amortissement!E3:E11)</f>
        <v/>
      </c>
    </row>
    <row r="4">
      <c r="A4" s="28" t="inlineStr">
        <is>
          <t>Total base mobilier amortissable (€)</t>
        </is>
      </c>
      <c r="B4" s="27">
        <f>SUM(Tableau_Amortissement!F3:F11)</f>
        <v/>
      </c>
    </row>
    <row r="5">
      <c r="A5" s="26" t="inlineStr">
        <is>
          <t>Total base travaux amortissable (€)</t>
        </is>
      </c>
      <c r="B5" s="27">
        <f>SUM(Tableau_Amortissement!G3:G11)</f>
        <v/>
      </c>
    </row>
    <row r="6">
      <c r="A6" s="28" t="inlineStr">
        <is>
          <t>Total amortissement annuel (€)</t>
        </is>
      </c>
      <c r="B6" s="27">
        <f>SUM(Tableau_Amortissement!K3:K11)</f>
        <v/>
      </c>
    </row>
    <row r="7">
      <c r="A7" s="26" t="inlineStr">
        <is>
          <t>Total loyers annuels (€)</t>
        </is>
      </c>
      <c r="B7" s="27">
        <f>SUM(Tableau_Amortissement!L3:L11)</f>
        <v/>
      </c>
    </row>
    <row r="8">
      <c r="A8" s="28" t="inlineStr">
        <is>
          <t>Résultat net LMNP après amortissement (€)</t>
        </is>
      </c>
      <c r="B8" s="27">
        <f>SUM(Tableau_Amortissement!O3:O11)</f>
        <v/>
      </c>
    </row>
    <row r="9">
      <c r="A9" s="26" t="inlineStr">
        <is>
          <t>Amortissement déductible total (€)</t>
        </is>
      </c>
      <c r="B9" s="27">
        <f>SUM(Tableau_Amortissement!N3:N11)</f>
        <v/>
      </c>
    </row>
    <row r="10">
      <c r="A10" s="28" t="inlineStr">
        <is>
          <t>Taux moyen d'occupation (%)</t>
        </is>
      </c>
      <c r="B10" s="29">
        <f>AVERAGE(Tableau_Amortissement!P3:P11)</f>
        <v/>
      </c>
    </row>
    <row r="11">
      <c r="A11" s="26" t="inlineStr">
        <is>
          <t>Nombre de biens en exploitation</t>
        </is>
      </c>
      <c r="B11" s="30">
        <f>COUNTA(Tableau_Amortissement!C3:C11)</f>
        <v/>
      </c>
    </row>
    <row r="12">
      <c r="A12" s="28" t="inlineStr">
        <is>
          <t>Résultat moyen par bien (€)</t>
        </is>
      </c>
      <c r="B12" s="27">
        <f>IFERROR(SUM(Tableau_Amortissement!O3:O11)/COUNTA(Tableau_Amortissement!C3:C11),0)</f>
        <v/>
      </c>
    </row>
    <row r="14">
      <c r="A14" s="23" t="inlineStr">
        <is>
          <t>Indicateur amortissement</t>
        </is>
      </c>
      <c r="B14" s="31">
        <f>IF(SUM(Tableau_Amortissement!N3:N11)&gt;=SUM(Tableau_Amortissement!K3:K11),"✔ Suffisant","⚠ À surveiller")</f>
        <v/>
      </c>
    </row>
    <row r="16">
      <c r="A16" s="12" t="inlineStr">
        <is>
          <t>Récapitulatif par bien (données graphiques)</t>
        </is>
      </c>
    </row>
    <row r="17">
      <c r="A17" s="32" t="inlineStr">
        <is>
          <t>Bien</t>
        </is>
      </c>
      <c r="B17" s="32" t="inlineStr">
        <is>
          <t>Amort. annuel (€)</t>
        </is>
      </c>
      <c r="C17" s="32" t="inlineStr">
        <is>
          <t>Résultat LMNP (€)</t>
        </is>
      </c>
      <c r="D17" s="32" t="inlineStr">
        <is>
          <t>Base bâtiment (€)</t>
        </is>
      </c>
      <c r="E17" s="32" t="inlineStr">
        <is>
          <t>Base mobilier (€)</t>
        </is>
      </c>
    </row>
    <row r="18">
      <c r="A18" s="19" t="inlineStr">
        <is>
          <t>Batignolles</t>
        </is>
      </c>
      <c r="B18" s="21" t="n">
        <v>9822.857142857143</v>
      </c>
      <c r="C18" s="21" t="n">
        <v>977.1428571428569</v>
      </c>
      <c r="D18" s="21" t="n">
        <v>187000</v>
      </c>
      <c r="E18" s="21" t="n">
        <v>8000</v>
      </c>
    </row>
    <row r="19">
      <c r="A19" s="14" t="inlineStr">
        <is>
          <t>Confluence</t>
        </is>
      </c>
      <c r="B19" s="16" t="n">
        <v>6970.238095238095</v>
      </c>
      <c r="C19" s="16" t="n">
        <v>1429.761904761905</v>
      </c>
      <c r="D19" s="16" t="n">
        <v>157250</v>
      </c>
      <c r="E19" s="16" t="n">
        <v>6500</v>
      </c>
    </row>
    <row r="20">
      <c r="A20" s="19" t="inlineStr">
        <is>
          <t>Vieux-Port</t>
        </is>
      </c>
      <c r="B20" s="21" t="n">
        <v>6030</v>
      </c>
      <c r="C20" s="21" t="n">
        <v>770</v>
      </c>
      <c r="D20" s="21" t="n">
        <v>123250</v>
      </c>
      <c r="E20" s="21" t="n">
        <v>5500</v>
      </c>
    </row>
    <row r="21">
      <c r="A21" s="14" t="inlineStr">
        <is>
          <t>Capitole</t>
        </is>
      </c>
      <c r="B21" s="16" t="n">
        <v>8450</v>
      </c>
      <c r="C21" s="16" t="n">
        <v>1750</v>
      </c>
      <c r="D21" s="16" t="n">
        <v>178500</v>
      </c>
      <c r="E21" s="16" t="n">
        <v>10000</v>
      </c>
    </row>
    <row r="22">
      <c r="A22" s="19" t="inlineStr">
        <is>
          <t>Chartrons</t>
        </is>
      </c>
      <c r="B22" s="21" t="n">
        <v>11724.28571428571</v>
      </c>
      <c r="C22" s="21" t="n">
        <v>1975.714285714286</v>
      </c>
      <c r="D22" s="21" t="n">
        <v>225250</v>
      </c>
      <c r="E22" s="21" t="n">
        <v>12000</v>
      </c>
    </row>
    <row r="23">
      <c r="A23" s="14" t="inlineStr">
        <is>
          <t>Vauban</t>
        </is>
      </c>
      <c r="B23" s="16" t="n">
        <v>8487.5</v>
      </c>
      <c r="C23" s="16" t="n">
        <v>0</v>
      </c>
      <c r="D23" s="16" t="n">
        <v>131750</v>
      </c>
      <c r="E23" s="16" t="n">
        <v>7000</v>
      </c>
    </row>
    <row r="24">
      <c r="A24" s="19" t="inlineStr">
        <is>
          <t>Île de Nantes</t>
        </is>
      </c>
      <c r="B24" s="21" t="n">
        <v>8610.714285714286</v>
      </c>
      <c r="C24" s="21" t="n">
        <v>789.2857142857138</v>
      </c>
      <c r="D24" s="21" t="n">
        <v>165750</v>
      </c>
      <c r="E24" s="21" t="n">
        <v>9000</v>
      </c>
    </row>
    <row r="25">
      <c r="A25" s="14" t="inlineStr">
        <is>
          <t>Orangerie</t>
        </is>
      </c>
      <c r="B25" s="16" t="n">
        <v>13366.66666666667</v>
      </c>
      <c r="C25" s="16" t="n">
        <v>0</v>
      </c>
      <c r="D25" s="16" t="n">
        <v>272000</v>
      </c>
      <c r="E25" s="16" t="n">
        <v>18000</v>
      </c>
    </row>
    <row r="26">
      <c r="A26" s="19" t="inlineStr">
        <is>
          <t>Thabor</t>
        </is>
      </c>
      <c r="B26" s="21" t="n">
        <v>7033.428571428572</v>
      </c>
      <c r="C26" s="21" t="n">
        <v>666.5714285714284</v>
      </c>
      <c r="D26" s="21" t="n">
        <v>142800</v>
      </c>
      <c r="E26" s="21" t="n">
        <v>4000</v>
      </c>
    </row>
    <row r="28">
      <c r="A28" s="33" t="inlineStr">
        <is>
          <t>Composant</t>
        </is>
      </c>
      <c r="B28" s="34" t="inlineStr">
        <is>
          <t>Base amortissable (€)</t>
        </is>
      </c>
    </row>
    <row r="29">
      <c r="A29" s="35" t="inlineStr">
        <is>
          <t>Bâtiment</t>
        </is>
      </c>
      <c r="B29" s="36" t="n">
        <v>1583550</v>
      </c>
    </row>
    <row r="30">
      <c r="A30" s="35" t="inlineStr">
        <is>
          <t>Mobilier</t>
        </is>
      </c>
      <c r="B30" s="36" t="n">
        <v>80000</v>
      </c>
    </row>
    <row r="31">
      <c r="A31" s="35" t="inlineStr">
        <is>
          <t>Travaux</t>
        </is>
      </c>
      <c r="B31" s="36" t="n">
        <v>100500</v>
      </c>
    </row>
  </sheetData>
  <mergeCells count="2">
    <mergeCell ref="A1:J1"/>
    <mergeCell ref="A16:E16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6" customWidth="1" min="1" max="1"/>
    <col width="30" customWidth="1" min="2" max="2"/>
    <col width="65" customWidth="1" min="3" max="3"/>
  </cols>
  <sheetData>
    <row r="1" ht="30" customHeight="1">
      <c r="A1" s="1" t="inlineStr">
        <is>
          <t>Mode d'emploi — Classeur LMNP Amortissement</t>
        </is>
      </c>
    </row>
    <row r="3" ht="22" customHeight="1">
      <c r="A3" s="2" t="inlineStr">
        <is>
          <t>FEUILLE 1 — Données_Bien</t>
        </is>
      </c>
    </row>
    <row r="4" ht="20" customHeight="1">
      <c r="A4" s="10" t="n">
        <v>1</v>
      </c>
      <c r="B4" s="28" t="inlineStr">
        <is>
          <t>Saisir vos biens</t>
        </is>
      </c>
      <c r="C4" s="11" t="inlineStr">
        <is>
          <t>Renseignez une ligne par bien immobilier : nom, ville, dates, prix d'achat net vendeur.</t>
        </is>
      </c>
    </row>
    <row r="5" ht="20" customHeight="1">
      <c r="A5" s="3" t="n">
        <v>2</v>
      </c>
      <c r="B5" s="26" t="inlineStr">
        <is>
          <t>Frais de notaire</t>
        </is>
      </c>
      <c r="C5" s="4" t="inlineStr">
        <is>
          <t>Indiquez les frais réels (env. 7-8 % pour l'ancien, 2-3 % pour le neuf). Ils sont amortissables.</t>
        </is>
      </c>
    </row>
    <row r="6" ht="20" customHeight="1">
      <c r="A6" s="10" t="n">
        <v>3</v>
      </c>
      <c r="B6" s="28" t="inlineStr">
        <is>
          <t>Mobilier</t>
        </is>
      </c>
      <c r="C6" s="11" t="inlineStr">
        <is>
          <t>Montant total du mobilier acquis (meubles, électroménager). Durée typique : 5 à 10 ans.</t>
        </is>
      </c>
    </row>
    <row r="7" ht="20" customHeight="1">
      <c r="A7" s="3" t="n">
        <v>4</v>
      </c>
      <c r="B7" s="26" t="inlineStr">
        <is>
          <t>Travaux éligibles</t>
        </is>
      </c>
      <c r="C7" s="4" t="inlineStr">
        <is>
          <t>Seuls les travaux d'amélioration sont amortissables (pas les travaux de copropriété).</t>
        </is>
      </c>
    </row>
    <row r="8" ht="20" customHeight="1">
      <c r="A8" s="10" t="n">
        <v>5</v>
      </c>
      <c r="B8" s="28" t="inlineStr">
        <is>
          <t>Durées d'amortissement</t>
        </is>
      </c>
      <c r="C8" s="11" t="inlineStr">
        <is>
          <t>Bâtiment : 20 à 30 ans selon vétusté. Mobilier : 5 à 10 ans. Travaux : 5 à 15 ans.</t>
        </is>
      </c>
    </row>
    <row r="9" ht="20" customHeight="1">
      <c r="A9" s="3" t="n">
        <v>6</v>
      </c>
      <c r="B9" s="26" t="inlineStr">
        <is>
          <t>Régime fiscal</t>
        </is>
      </c>
      <c r="C9" s="4" t="inlineStr">
        <is>
          <t>Champ informatif. Le régime LMNP réel est nécessaire pour déduire les amortissements.</t>
        </is>
      </c>
    </row>
    <row r="11" ht="22" customHeight="1">
      <c r="A11" s="2" t="inlineStr">
        <is>
          <t>FEUILLE 2 — Tableau_Amortissement</t>
        </is>
      </c>
    </row>
    <row r="12" ht="20" customHeight="1">
      <c r="A12" s="10" t="n">
        <v>1</v>
      </c>
      <c r="B12" s="28" t="inlineStr">
        <is>
          <t>Base bâtiment</t>
        </is>
      </c>
      <c r="C12" s="11">
        <f> 85 % du prix d'achat net vendeur (le terrain n'est pas amortissable, estimé à 15 %).</f>
        <v/>
      </c>
    </row>
    <row r="13" ht="20" customHeight="1">
      <c r="A13" s="3" t="n">
        <v>2</v>
      </c>
      <c r="B13" s="26" t="inlineStr">
        <is>
          <t>Amortissement bâtiment</t>
        </is>
      </c>
      <c r="C13" s="4">
        <f> Base bâtiment ÷ Durée bâtiment. Calculé automatiquement.</f>
        <v/>
      </c>
    </row>
    <row r="14" ht="20" customHeight="1">
      <c r="A14" s="10" t="n">
        <v>3</v>
      </c>
      <c r="B14" s="28" t="inlineStr">
        <is>
          <t>Amortissement mobilier</t>
        </is>
      </c>
      <c r="C14" s="11">
        <f> Base mobilier ÷ Durée mobilier. Calculé automatiquement.</f>
        <v/>
      </c>
    </row>
    <row r="15" ht="20" customHeight="1">
      <c r="A15" s="3" t="n">
        <v>4</v>
      </c>
      <c r="B15" s="26" t="inlineStr">
        <is>
          <t>Amortissement travaux</t>
        </is>
      </c>
      <c r="C15" s="4">
        <f> Base travaux ÷ Durée travaux. Calculé automatiquement.</f>
        <v/>
      </c>
    </row>
    <row r="16" ht="20" customHeight="1">
      <c r="A16" s="10" t="n">
        <v>5</v>
      </c>
      <c r="B16" s="28" t="inlineStr">
        <is>
          <t>Amort. déductible</t>
        </is>
      </c>
      <c r="C16" s="11" t="inlineStr">
        <is>
          <t>Limité au résultat avant amortissement (pas de déficit foncier LMNP). Le surplus est reporté.</t>
        </is>
      </c>
    </row>
    <row r="17" ht="20" customHeight="1">
      <c r="A17" s="3" t="n">
        <v>6</v>
      </c>
      <c r="B17" s="26" t="inlineStr">
        <is>
          <t>Résultat LMNP</t>
        </is>
      </c>
      <c r="C17" s="4">
        <f> Résultat avant amort. − Amort. déductible. Vert = résultat positif, Rouge = surveillance.</f>
        <v/>
      </c>
    </row>
    <row r="18" ht="20" customHeight="1">
      <c r="A18" s="10" t="n">
        <v>7</v>
      </c>
      <c r="B18" s="28" t="inlineStr">
        <is>
          <t>Taux d'occupation</t>
        </is>
      </c>
      <c r="C18" s="11">
        <f> Loyers effectifs ÷ Loyers théoriques (100 % de pleine occupation).</f>
        <v/>
      </c>
    </row>
    <row r="19" ht="20" customHeight="1">
      <c r="A19" s="3" t="n">
        <v>8</v>
      </c>
      <c r="B19" s="26" t="inlineStr">
        <is>
          <t>Loyers annuels</t>
        </is>
      </c>
      <c r="C19" s="4" t="inlineStr">
        <is>
          <t>Saisissez les loyers réellement encaissés sur l'année fiscale.</t>
        </is>
      </c>
    </row>
    <row r="21" ht="22" customHeight="1">
      <c r="A21" s="2" t="inlineStr">
        <is>
          <t>FEUILLE 3 — Synthèse_LMNP</t>
        </is>
      </c>
    </row>
    <row r="22" ht="20" customHeight="1">
      <c r="A22" s="10" t="n">
        <v>1</v>
      </c>
      <c r="B22" s="28" t="inlineStr">
        <is>
          <t>Indicateurs clés</t>
        </is>
      </c>
      <c r="C22" s="11" t="inlineStr">
        <is>
          <t>Agrégats calculés automatiquement depuis la feuille Tableau_Amortissement.</t>
        </is>
      </c>
    </row>
    <row r="23" ht="20" customHeight="1">
      <c r="A23" s="3" t="n">
        <v>2</v>
      </c>
      <c r="B23" s="26" t="inlineStr">
        <is>
          <t>Indicateur suffisance</t>
        </is>
      </c>
      <c r="C23" s="4" t="inlineStr">
        <is>
          <t>"Suffisant" si l'amortissement déductible = amortissement total ; sinon "À surveiller".</t>
        </is>
      </c>
    </row>
    <row r="24" ht="20" customHeight="1">
      <c r="A24" s="10" t="n">
        <v>3</v>
      </c>
      <c r="B24" s="28" t="inlineStr">
        <is>
          <t>Graphique histogramme</t>
        </is>
      </c>
      <c r="C24" s="11" t="inlineStr">
        <is>
          <t>Amortissement annuel par bien : permet de comparer les charges fiscales déductibles.</t>
        </is>
      </c>
    </row>
    <row r="25" ht="20" customHeight="1">
      <c r="A25" s="3" t="n">
        <v>4</v>
      </c>
      <c r="B25" s="26" t="inlineStr">
        <is>
          <t>Graphique courbe</t>
        </is>
      </c>
      <c r="C25" s="4" t="inlineStr">
        <is>
          <t>Évolution du résultat net LMNP : idéalement négatif ou nul grâce à l'amortissement.</t>
        </is>
      </c>
    </row>
    <row r="26" ht="20" customHeight="1">
      <c r="A26" s="10" t="n">
        <v>5</v>
      </c>
      <c r="B26" s="28" t="inlineStr">
        <is>
          <t>Graphique camembert</t>
        </is>
      </c>
      <c r="C26" s="11" t="inlineStr">
        <is>
          <t>Répartition des bases amortissables : visualise la structure de votre patrimoine.</t>
        </is>
      </c>
    </row>
    <row r="28" ht="22" customHeight="1">
      <c r="A28" s="2" t="inlineStr">
        <is>
          <t>RAPPELS FISCAUX LMNP</t>
        </is>
      </c>
    </row>
    <row r="29" ht="20" customHeight="1">
      <c r="A29" s="10" t="n">
        <v>1</v>
      </c>
      <c r="B29" s="28" t="inlineStr">
        <is>
          <t>Amortissement du bien</t>
        </is>
      </c>
      <c r="C29" s="11" t="inlineStr">
        <is>
          <t>Seule la partie bâtiment est amortissable, pas le terrain (estimé à 10-20 % de la valeur).</t>
        </is>
      </c>
    </row>
    <row r="30" ht="20" customHeight="1">
      <c r="A30" s="3" t="n">
        <v>2</v>
      </c>
      <c r="B30" s="26" t="inlineStr">
        <is>
          <t>Règle de non-dépassement</t>
        </is>
      </c>
      <c r="C30" s="4" t="inlineStr">
        <is>
          <t>L'amortissement ne peut pas créer de déficit LMNP (différence avec le BIC classique).</t>
        </is>
      </c>
    </row>
    <row r="31" ht="20" customHeight="1">
      <c r="A31" s="10" t="n">
        <v>3</v>
      </c>
      <c r="B31" s="28" t="inlineStr">
        <is>
          <t>Report d'amortissement</t>
        </is>
      </c>
      <c r="C31" s="11" t="inlineStr">
        <is>
          <t>L'excédent d'amortissement non déduit est reporté sans limitation de durée.</t>
        </is>
      </c>
    </row>
    <row r="32" ht="20" customHeight="1">
      <c r="A32" s="3" t="n">
        <v>4</v>
      </c>
      <c r="B32" s="26" t="inlineStr">
        <is>
          <t>Cohérence comptable</t>
        </is>
      </c>
      <c r="C32" s="4" t="inlineStr">
        <is>
          <t>Vérifiez que la base amortissable totale ne dépasse pas le coût de revient du bien.</t>
        </is>
      </c>
    </row>
    <row r="33" ht="20" customHeight="1">
      <c r="A33" s="10" t="n">
        <v>5</v>
      </c>
      <c r="B33" s="28" t="inlineStr">
        <is>
          <t>Expert-comptable</t>
        </is>
      </c>
      <c r="C33" s="11" t="inlineStr">
        <is>
          <t>La gestion LMNP réel est complexe. Un expert-comptable est fortement recommandé.</t>
        </is>
      </c>
    </row>
    <row r="34" ht="20" customHeight="1">
      <c r="A34" s="3" t="n">
        <v>6</v>
      </c>
      <c r="B34" s="26" t="inlineStr">
        <is>
          <t>Zones prioritaires</t>
        </is>
      </c>
      <c r="C34" s="4" t="inlineStr">
        <is>
          <t>Remplissez en priorité les colonnes surlignées en jaune (champs de saisie).</t>
        </is>
      </c>
    </row>
    <row r="36">
      <c r="A36" s="37" t="inlineStr">
        <is>
          <t>© 2026 — Classeur généré automatiquement. À vocation pédagogique uniquement. Consultez un expert-comptable pour votre situation personnelle.</t>
        </is>
      </c>
    </row>
  </sheetData>
  <mergeCells count="6">
    <mergeCell ref="A1:C1"/>
    <mergeCell ref="A3:C3"/>
    <mergeCell ref="A11:C11"/>
    <mergeCell ref="A21:C21"/>
    <mergeCell ref="A28:C28"/>
    <mergeCell ref="A36:C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2026-07-01T06:46:25Z</dcterms:created>
  <dcterms:modified xmlns:dcterms="http://purl.org/dc/terms/" xmlns:xsi="http://www.w3.org/2001/XMLSchema-instance" xsi:type="dcterms:W3CDTF">2026-07-01T06:46:25Z</dcterms:modified>
</cp:coreProperties>
</file>