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onnées_KPI" sheetId="1" state="visible" r:id="rId1"/>
    <sheet xmlns:r="http://schemas.openxmlformats.org/officeDocument/2006/relationships" name="Synthèse_Dashboard" sheetId="2" state="visible" r:id="rId2"/>
    <sheet xmlns:r="http://schemas.openxmlformats.org/officeDocument/2006/relationships" name="Paramètres" sheetId="3" state="visible" r:id="rId3"/>
    <sheet xmlns:r="http://schemas.openxmlformats.org/officeDocument/2006/relationships" name="Instruction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 ##0.00"/>
  </numFmts>
  <fonts count="14">
    <font>
      <name val="Calibri"/>
      <family val="2"/>
      <color theme="1"/>
      <sz val="11"/>
      <scheme val="minor"/>
    </font>
    <font>
      <name val="Calibri"/>
      <b val="1"/>
      <color rgb="00FFFFFF"/>
      <sz val="14"/>
    </font>
    <font>
      <name val="Calibri"/>
      <b val="1"/>
      <color rgb="00FFFFFF"/>
      <sz val="11"/>
    </font>
    <font>
      <name val="Calibri"/>
      <sz val="10"/>
    </font>
    <font>
      <name val="Calibri"/>
      <b val="1"/>
      <color rgb="00FFFFFF"/>
      <sz val="10"/>
    </font>
    <font>
      <name val="Calibri"/>
      <b val="1"/>
      <color rgb="00FFFFFF"/>
      <sz val="12"/>
    </font>
    <font>
      <name val="Calibri"/>
      <b val="1"/>
      <color rgb="001E293B"/>
      <sz val="10"/>
    </font>
    <font>
      <name val="Calibri"/>
      <b val="1"/>
      <color rgb="000F766E"/>
      <sz val="16"/>
    </font>
    <font>
      <name val="Calibri"/>
      <b val="1"/>
      <sz val="10"/>
    </font>
    <font>
      <name val="Calibri"/>
      <i val="1"/>
      <color rgb="00475569"/>
      <sz val="9"/>
    </font>
    <font>
      <name val="Calibri"/>
      <b val="1"/>
      <color rgb="0016A34A"/>
      <sz val="10"/>
    </font>
    <font>
      <name val="Calibri"/>
      <b val="1"/>
      <color rgb="00DC2626"/>
      <sz val="10"/>
    </font>
    <font>
      <name val="Calibri"/>
      <color rgb="00FFFFFF"/>
      <sz val="10"/>
    </font>
    <font>
      <name val="Calibri"/>
      <i val="1"/>
      <color rgb="0094A3B8"/>
      <sz val="9"/>
    </font>
  </fonts>
  <fills count="10">
    <fill>
      <patternFill/>
    </fill>
    <fill>
      <patternFill patternType="gray125"/>
    </fill>
    <fill>
      <patternFill patternType="solid">
        <fgColor rgb="001E293B"/>
      </patternFill>
    </fill>
    <fill>
      <patternFill patternType="solid">
        <fgColor rgb="00FFFFFF"/>
      </patternFill>
    </fill>
    <fill>
      <patternFill patternType="solid">
        <fgColor rgb="00F8FAFC"/>
      </patternFill>
    </fill>
    <fill>
      <patternFill patternType="solid">
        <fgColor rgb="00C8102E"/>
      </patternFill>
    </fill>
    <fill>
      <patternFill patternType="solid">
        <fgColor rgb="00F1F5F9"/>
      </patternFill>
    </fill>
    <fill>
      <patternFill patternType="solid">
        <fgColor rgb="00FFFBEB"/>
      </patternFill>
    </fill>
    <fill>
      <patternFill patternType="solid">
        <fgColor rgb="00DCFCE7"/>
      </patternFill>
    </fill>
    <fill>
      <patternFill patternType="solid">
        <fgColor rgb="00FEE2E2"/>
      </patternFill>
    </fill>
  </fills>
  <borders count="2">
    <border>
      <left/>
      <right/>
      <top/>
      <bottom/>
      <diagonal/>
    </border>
    <border>
      <left style="thin">
        <color rgb="00D1D5DB"/>
      </left>
      <right style="thin">
        <color rgb="00D1D5DB"/>
      </right>
      <top style="thin">
        <color rgb="00D1D5DB"/>
      </top>
      <bottom style="thin">
        <color rgb="00D1D5DB"/>
      </bottom>
    </border>
  </borders>
  <cellStyleXfs count="1">
    <xf numFmtId="0" fontId="0" fillId="0" borderId="0"/>
  </cellStyleXfs>
  <cellXfs count="32">
    <xf numFmtId="0" fontId="0" fillId="0" borderId="0" pivotButton="0" quotePrefix="0" xfId="0"/>
    <xf numFmtId="0" fontId="1" fillId="2" borderId="1" applyAlignment="1" pivotButton="0" quotePrefix="0" xfId="0">
      <alignment horizontal="center" vertical="center" wrapText="1"/>
    </xf>
    <xf numFmtId="0" fontId="2" fillId="2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center" vertical="center" wrapText="1"/>
    </xf>
    <xf numFmtId="0" fontId="3" fillId="3" borderId="1" applyAlignment="1" pivotButton="0" quotePrefix="0" xfId="0">
      <alignment horizontal="left" vertical="center" wrapText="1"/>
    </xf>
    <xf numFmtId="10" fontId="3" fillId="3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center" vertical="center" wrapText="1"/>
    </xf>
    <xf numFmtId="0" fontId="3" fillId="4" borderId="1" applyAlignment="1" pivotButton="0" quotePrefix="0" xfId="0">
      <alignment horizontal="left" vertical="center" wrapText="1"/>
    </xf>
    <xf numFmtId="10" fontId="3" fillId="4" borderId="1" applyAlignment="1" pivotButton="0" quotePrefix="0" xfId="0">
      <alignment horizontal="center" vertical="center" wrapText="1"/>
    </xf>
    <xf numFmtId="0" fontId="4" fillId="5" borderId="1" applyAlignment="1" pivotButton="0" quotePrefix="0" xfId="0">
      <alignment horizontal="center" vertical="center" wrapText="1"/>
    </xf>
    <xf numFmtId="10" fontId="4" fillId="5" borderId="1" applyAlignment="1" pivotButton="0" quotePrefix="0" xfId="0">
      <alignment horizontal="center" vertical="center" wrapText="1"/>
    </xf>
    <xf numFmtId="0" fontId="5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center" vertical="center" wrapText="1"/>
    </xf>
    <xf numFmtId="10" fontId="7" fillId="6" borderId="1" applyAlignment="1" pivotButton="0" quotePrefix="0" xfId="0">
      <alignment horizontal="center" vertical="center" wrapText="1"/>
    </xf>
    <xf numFmtId="1" fontId="7" fillId="6" borderId="1" applyAlignment="1" pivotButton="0" quotePrefix="0" xfId="0">
      <alignment horizontal="center" vertical="center" wrapText="1"/>
    </xf>
    <xf numFmtId="164" fontId="7" fillId="6" borderId="1" applyAlignment="1" pivotButton="0" quotePrefix="0" xfId="0">
      <alignment horizontal="center" vertical="center" wrapText="1"/>
    </xf>
    <xf numFmtId="9" fontId="3" fillId="3" borderId="1" applyAlignment="1" pivotButton="0" quotePrefix="0" xfId="0">
      <alignment horizontal="center" vertical="center" wrapText="1"/>
    </xf>
    <xf numFmtId="9" fontId="3" fillId="4" borderId="1" applyAlignment="1" pivotButton="0" quotePrefix="0" xfId="0">
      <alignment horizontal="center" vertical="center" wrapText="1"/>
    </xf>
    <xf numFmtId="0" fontId="0" fillId="5" borderId="1" pivotButton="0" quotePrefix="0" xfId="0"/>
    <xf numFmtId="9" fontId="4" fillId="5" borderId="1" applyAlignment="1" pivotButton="0" quotePrefix="0" xfId="0">
      <alignment horizontal="center" vertical="center" wrapText="1"/>
    </xf>
    <xf numFmtId="0" fontId="9" fillId="0" borderId="0" applyAlignment="1" pivotButton="0" quotePrefix="0" xfId="0">
      <alignment horizontal="left" vertical="center" wrapText="1"/>
    </xf>
    <xf numFmtId="0" fontId="2" fillId="5" borderId="1" applyAlignment="1" pivotButton="0" quotePrefix="0" xfId="0">
      <alignment horizontal="center" vertical="center" wrapText="1"/>
    </xf>
    <xf numFmtId="0" fontId="6" fillId="6" borderId="1" applyAlignment="1" pivotButton="0" quotePrefix="0" xfId="0">
      <alignment horizontal="left" vertical="center" wrapText="1"/>
    </xf>
    <xf numFmtId="0" fontId="3" fillId="6" borderId="1" applyAlignment="1" pivotButton="0" quotePrefix="0" xfId="0">
      <alignment horizontal="left" vertical="center" wrapText="1"/>
    </xf>
    <xf numFmtId="0" fontId="6" fillId="7" borderId="1" applyAlignment="1" pivotButton="0" quotePrefix="0" xfId="0">
      <alignment horizontal="left" vertical="center" wrapText="1"/>
    </xf>
    <xf numFmtId="0" fontId="3" fillId="7" borderId="1" applyAlignment="1" pivotButton="0" quotePrefix="0" xfId="0">
      <alignment horizontal="left" vertical="center" wrapText="1"/>
    </xf>
    <xf numFmtId="0" fontId="10" fillId="8" borderId="1" applyAlignment="1" pivotButton="0" quotePrefix="0" xfId="0">
      <alignment horizontal="left" vertical="center" wrapText="1"/>
    </xf>
    <xf numFmtId="0" fontId="11" fillId="9" borderId="1" applyAlignment="1" pivotButton="0" quotePrefix="0" xfId="0">
      <alignment horizontal="left" vertical="center" wrapText="1"/>
    </xf>
    <xf numFmtId="0" fontId="12" fillId="2" borderId="1" applyAlignment="1" pivotButton="0" quotePrefix="0" xfId="0">
      <alignment horizontal="left" vertical="center" wrapText="1"/>
    </xf>
    <xf numFmtId="0" fontId="12" fillId="5" borderId="1" applyAlignment="1" pivotButton="0" quotePrefix="0" xfId="0">
      <alignment horizontal="left" vertical="center" wrapText="1"/>
    </xf>
    <xf numFmtId="0" fontId="6" fillId="4" borderId="1" applyAlignment="1" pivotButton="0" quotePrefix="0" xfId="0">
      <alignment horizontal="left" vertical="center" wrapText="1"/>
    </xf>
    <xf numFmtId="0" fontId="13" fillId="0" borderId="0" applyAlignment="1" pivotButton="0" quotePrefix="0" xfId="0">
      <alignment horizontal="center" vertical="center" wrapText="1"/>
    </xf>
  </cellXfs>
  <cellStyles count="1">
    <cellStyle name="Normal" xfId="0" builtinId="0" hidden="0"/>
  </cellStyles>
  <dxfs count="2">
    <dxf>
      <font>
        <b val="1"/>
        <color rgb="0016A34A"/>
      </font>
      <fill>
        <patternFill patternType="solid">
          <fgColor rgb="00DCFCE7"/>
        </patternFill>
      </fill>
    </dxf>
    <dxf>
      <font>
        <b val="1"/>
        <color rgb="00DC2626"/>
      </font>
      <fill>
        <patternFill patternType="solid">
          <fgColor rgb="00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Réalisé vs Objectif par KPI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'Synthèse_Dashboard'!C8</f>
            </strRef>
          </tx>
          <spPr>
            <a:solidFill xmlns:a="http://schemas.openxmlformats.org/drawingml/2006/main">
              <a:srgbClr val="1E293B"/>
            </a:solidFill>
            <a:ln xmlns:a="http://schemas.openxmlformats.org/drawingml/2006/main">
              <a:prstDash val="solid"/>
            </a:ln>
          </spPr>
          <cat>
            <numRef>
              <f>'Synthèse_Dashboard'!$B$9:$B$18</f>
            </numRef>
          </cat>
          <val>
            <numRef>
              <f>'Synthèse_Dashboard'!$C$9:$C$18</f>
            </numRef>
          </val>
        </ser>
        <ser>
          <idx val="1"/>
          <order val="1"/>
          <tx>
            <strRef>
              <f>'Synthèse_Dashboard'!D8</f>
            </strRef>
          </tx>
          <spPr>
            <a:solidFill xmlns:a="http://schemas.openxmlformats.org/drawingml/2006/main">
              <a:srgbClr val="C8102E"/>
            </a:solidFill>
            <a:ln xmlns:a="http://schemas.openxmlformats.org/drawingml/2006/main">
              <a:prstDash val="solid"/>
            </a:ln>
          </spPr>
          <cat>
            <numRef>
              <f>'Synthèse_Dashboard'!$B$9:$B$18</f>
            </numRef>
          </cat>
          <val>
            <numRef>
              <f>'Synthèse_Dashboard'!$D$9:$D$18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KPI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Valeur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Taux d'atteinte mensuel</a:t>
            </a:r>
          </a:p>
        </rich>
      </tx>
    </title>
    <plotArea>
      <lineChart>
        <grouping val="standard"/>
        <ser>
          <idx val="0"/>
          <order val="0"/>
          <tx>
            <strRef>
              <f>'Synthèse_Dashboard'!C36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solidFill>
                <a:srgbClr val="0F766E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'Synthèse_Dashboard'!$B$37:$B$46</f>
            </numRef>
          </cat>
          <val>
            <numRef>
              <f>'Synthèse_Dashboard'!$C$37:$C$46</f>
            </numRef>
          </val>
        </ser>
        <axId val="10"/>
        <axId val="100"/>
      </line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Mois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Taux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3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Atteint vs À surveiller</a:t>
            </a:r>
          </a:p>
        </rich>
      </tx>
    </title>
    <plotArea>
      <pieChart>
        <varyColors val="1"/>
        <ser>
          <idx val="0"/>
          <order val="0"/>
          <tx>
            <strRef>
              <f>'Synthèse_Dashboard'!C49</f>
            </strRef>
          </tx>
          <spPr>
            <a:ln xmlns:a="http://schemas.openxmlformats.org/drawingml/2006/main">
              <a:prstDash val="solid"/>
            </a:ln>
          </spPr>
          <dPt>
            <idx val="0"/>
            <spPr>
              <a:solidFill xmlns:a="http://schemas.openxmlformats.org/drawingml/2006/main">
                <a:srgbClr val="16A34A"/>
              </a:solidFill>
              <a:ln xmlns:a="http://schemas.openxmlformats.org/drawingml/2006/main">
                <a:prstDash val="solid"/>
              </a:ln>
            </spPr>
          </dPt>
          <dPt>
            <idx val="1"/>
            <spPr>
              <a:solidFill xmlns:a="http://schemas.openxmlformats.org/drawingml/2006/main">
                <a:srgbClr val="DC2626"/>
              </a:solidFill>
              <a:ln xmlns:a="http://schemas.openxmlformats.org/drawingml/2006/main">
                <a:prstDash val="solid"/>
              </a:ln>
            </spPr>
          </dPt>
          <cat>
            <numRef>
              <f>'Synthèse_Dashboard'!$B$50:$B$51</f>
            </numRef>
          </cat>
          <val>
            <numRef>
              <f>'Synthèse_Dashboard'!$C$50:$C$51</f>
            </numRef>
          </val>
        </ser>
        <firstSliceAng val="0"/>
      </pieChart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Relationship Type="http://schemas.openxmlformats.org/officeDocument/2006/relationships/chart" Target="/xl/charts/chart3.xml" Id="rId3"/></Relationships>
</file>

<file path=xl/drawings/drawing1.xml><?xml version="1.0" encoding="utf-8"?>
<wsDr xmlns="http://schemas.openxmlformats.org/drawingml/2006/spreadsheetDrawing">
  <oneCellAnchor>
    <from>
      <col>1</col>
      <colOff>0</colOff>
      <row>19</row>
      <rowOff>0</rowOff>
    </from>
    <ext cx="72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4</col>
      <colOff>0</colOff>
      <row>34</row>
      <rowOff>0</rowOff>
    </from>
    <ext cx="6480000" cy="360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  <oneCellAnchor>
    <from>
      <col>1</col>
      <colOff>0</colOff>
      <row>51</row>
      <rowOff>0</rowOff>
    </from>
    <ext cx="5040000" cy="3600000"/>
    <graphicFrame>
      <nvGraphicFramePr>
        <cNvPr id="3" name="Chart 3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3"/>
  <sheetViews>
    <sheetView workbookViewId="0">
      <pane ySplit="2" topLeftCell="A3" activePane="bottomLeft" state="frozen"/>
      <selection pane="bottomLeft" activeCell="A1" sqref="A1"/>
    </sheetView>
  </sheetViews>
  <sheetFormatPr baseColWidth="8" defaultRowHeight="15"/>
  <cols>
    <col width="12" customWidth="1" min="1" max="1"/>
    <col width="8" customWidth="1" min="2" max="2"/>
    <col width="22" customWidth="1" min="3" max="3"/>
    <col width="24" customWidth="1" min="4" max="4"/>
    <col width="14" customWidth="1" min="5" max="5"/>
    <col width="14" customWidth="1" min="6" max="6"/>
    <col width="12" customWidth="1" min="7" max="7"/>
    <col width="16" customWidth="1" min="8" max="8"/>
    <col width="14" customWidth="1" min="9" max="9"/>
    <col width="30" customWidth="1" min="10" max="10"/>
    <col width="20" customWidth="1" min="11" max="11"/>
    <col width="16" customWidth="1" min="12" max="12"/>
  </cols>
  <sheetData>
    <row r="1" ht="18" customHeight="1">
      <c r="A1" s="1" t="inlineStr">
        <is>
          <t>TABLEAU DE BORD KPI — 2026</t>
        </is>
      </c>
    </row>
    <row r="2" ht="30" customHeight="1">
      <c r="A2" s="2" t="inlineStr">
        <is>
          <t>Mois</t>
        </is>
      </c>
      <c r="B2" s="2" t="inlineStr">
        <is>
          <t>Année</t>
        </is>
      </c>
      <c r="C2" s="2" t="inlineStr">
        <is>
          <t>Équipe / Service</t>
        </is>
      </c>
      <c r="D2" s="2" t="inlineStr">
        <is>
          <t>KPI</t>
        </is>
      </c>
      <c r="E2" s="2" t="inlineStr">
        <is>
          <t>Objectif</t>
        </is>
      </c>
      <c r="F2" s="2" t="inlineStr">
        <is>
          <t>Réalisé</t>
        </is>
      </c>
      <c r="G2" s="2" t="inlineStr">
        <is>
          <t>Écart</t>
        </is>
      </c>
      <c r="H2" s="2" t="inlineStr">
        <is>
          <t>Taux d'atteinte</t>
        </is>
      </c>
      <c r="I2" s="2" t="inlineStr">
        <is>
          <t>Statut</t>
        </is>
      </c>
      <c r="J2" s="2" t="inlineStr">
        <is>
          <t>Commentaire</t>
        </is>
      </c>
      <c r="K2" s="2" t="inlineStr">
        <is>
          <t>Responsable</t>
        </is>
      </c>
      <c r="L2" s="2" t="inlineStr">
        <is>
          <t>Site / Ville</t>
        </is>
      </c>
    </row>
    <row r="3" ht="20" customHeight="1">
      <c r="A3" s="3" t="inlineStr">
        <is>
          <t>Janvier</t>
        </is>
      </c>
      <c r="B3" s="3" t="n">
        <v>2026</v>
      </c>
      <c r="C3" s="4" t="inlineStr">
        <is>
          <t>Commercial</t>
        </is>
      </c>
      <c r="D3" s="4" t="inlineStr">
        <is>
          <t>Chiffre d'affaires</t>
        </is>
      </c>
      <c r="E3" s="4" t="n">
        <v>150000</v>
      </c>
      <c r="F3" s="4" t="n">
        <v>162000</v>
      </c>
      <c r="G3" s="3">
        <f>F3-E3</f>
        <v/>
      </c>
      <c r="H3" s="5">
        <f>IFERROR(F3/E3,0)</f>
        <v/>
      </c>
      <c r="I3" s="3">
        <f>IF(H3&gt;=1,"Atteint","À surveiller")</f>
        <v/>
      </c>
      <c r="J3" s="4" t="inlineStr">
        <is>
          <t>Bon démarrage Q1</t>
        </is>
      </c>
      <c r="K3" s="4" t="inlineStr">
        <is>
          <t>Marie Dubois</t>
        </is>
      </c>
      <c r="L3" s="4" t="inlineStr">
        <is>
          <t>Paris</t>
        </is>
      </c>
    </row>
    <row r="4" ht="20" customHeight="1">
      <c r="A4" s="6" t="inlineStr">
        <is>
          <t>Février</t>
        </is>
      </c>
      <c r="B4" s="6" t="n">
        <v>2026</v>
      </c>
      <c r="C4" s="7" t="inlineStr">
        <is>
          <t>Commercial</t>
        </is>
      </c>
      <c r="D4" s="7" t="inlineStr">
        <is>
          <t>Taux de conversion</t>
        </is>
      </c>
      <c r="E4" s="7" t="n">
        <v>0.25</v>
      </c>
      <c r="F4" s="7" t="n">
        <v>0.21</v>
      </c>
      <c r="G4" s="6">
        <f>F4-E4</f>
        <v/>
      </c>
      <c r="H4" s="8">
        <f>IFERROR(F4/E4,0)</f>
        <v/>
      </c>
      <c r="I4" s="6">
        <f>IF(H4&gt;=1,"Atteint","À surveiller")</f>
        <v/>
      </c>
      <c r="J4" s="7" t="inlineStr">
        <is>
          <t>Baisse due aux congés</t>
        </is>
      </c>
      <c r="K4" s="7" t="inlineStr">
        <is>
          <t>Julien Martin</t>
        </is>
      </c>
      <c r="L4" s="7" t="inlineStr">
        <is>
          <t>Lyon</t>
        </is>
      </c>
    </row>
    <row r="5" ht="20" customHeight="1">
      <c r="A5" s="3" t="inlineStr">
        <is>
          <t>Mars</t>
        </is>
      </c>
      <c r="B5" s="3" t="n">
        <v>2026</v>
      </c>
      <c r="C5" s="4" t="inlineStr">
        <is>
          <t>Service Client</t>
        </is>
      </c>
      <c r="D5" s="4" t="inlineStr">
        <is>
          <t>Satisfaction client</t>
        </is>
      </c>
      <c r="E5" s="4" t="n">
        <v>4.2</v>
      </c>
      <c r="F5" s="4" t="n">
        <v>4.5</v>
      </c>
      <c r="G5" s="3">
        <f>F5-E5</f>
        <v/>
      </c>
      <c r="H5" s="5">
        <f>IFERROR(F5/E5,0)</f>
        <v/>
      </c>
      <c r="I5" s="3">
        <f>IF(H5&gt;=1,"Atteint","À surveiller")</f>
        <v/>
      </c>
      <c r="J5" s="4" t="inlineStr">
        <is>
          <t>Enquête NPS positive</t>
        </is>
      </c>
      <c r="K5" s="4" t="inlineStr">
        <is>
          <t>Sophie Bernard</t>
        </is>
      </c>
      <c r="L5" s="4" t="inlineStr">
        <is>
          <t>Marseille</t>
        </is>
      </c>
    </row>
    <row r="6" ht="20" customHeight="1">
      <c r="A6" s="6" t="inlineStr">
        <is>
          <t>Avril</t>
        </is>
      </c>
      <c r="B6" s="6" t="n">
        <v>2026</v>
      </c>
      <c r="C6" s="7" t="inlineStr">
        <is>
          <t>Opérations</t>
        </is>
      </c>
      <c r="D6" s="7" t="inlineStr">
        <is>
          <t>Délai de traitement</t>
        </is>
      </c>
      <c r="E6" s="7" t="n">
        <v>3</v>
      </c>
      <c r="F6" s="7" t="n">
        <v>3.8</v>
      </c>
      <c r="G6" s="6">
        <f>F6-E6</f>
        <v/>
      </c>
      <c r="H6" s="8">
        <f>IFERROR(F6/E6,0)</f>
        <v/>
      </c>
      <c r="I6" s="6">
        <f>IF(H6&gt;=1,"Atteint","À surveiller")</f>
        <v/>
      </c>
      <c r="J6" s="7" t="inlineStr">
        <is>
          <t>Retard fournisseur</t>
        </is>
      </c>
      <c r="K6" s="7" t="inlineStr">
        <is>
          <t>Thomas Petit</t>
        </is>
      </c>
      <c r="L6" s="7" t="inlineStr">
        <is>
          <t>Toulouse</t>
        </is>
      </c>
    </row>
    <row r="7" ht="20" customHeight="1">
      <c r="A7" s="3" t="inlineStr">
        <is>
          <t>Mai</t>
        </is>
      </c>
      <c r="B7" s="3" t="n">
        <v>2026</v>
      </c>
      <c r="C7" s="4" t="inlineStr">
        <is>
          <t>Service Client</t>
        </is>
      </c>
      <c r="D7" s="4" t="inlineStr">
        <is>
          <t>Taux de réclamation</t>
        </is>
      </c>
      <c r="E7" s="4" t="n">
        <v>0.05</v>
      </c>
      <c r="F7" s="4" t="n">
        <v>0.03</v>
      </c>
      <c r="G7" s="3">
        <f>F7-E7</f>
        <v/>
      </c>
      <c r="H7" s="5">
        <f>IFERROR(F7/E7,0)</f>
        <v/>
      </c>
      <c r="I7" s="3">
        <f>IF(H7&gt;=1,"Atteint","À surveiller")</f>
        <v/>
      </c>
      <c r="J7" s="4" t="inlineStr">
        <is>
          <t>Amélioration process</t>
        </is>
      </c>
      <c r="K7" s="4" t="inlineStr">
        <is>
          <t>Camille Leroy</t>
        </is>
      </c>
      <c r="L7" s="4" t="inlineStr">
        <is>
          <t>Bordeaux</t>
        </is>
      </c>
    </row>
    <row r="8" ht="20" customHeight="1">
      <c r="A8" s="6" t="inlineStr">
        <is>
          <t>Juin</t>
        </is>
      </c>
      <c r="B8" s="6" t="n">
        <v>2026</v>
      </c>
      <c r="C8" s="7" t="inlineStr">
        <is>
          <t>Production</t>
        </is>
      </c>
      <c r="D8" s="7" t="inlineStr">
        <is>
          <t>Productivité</t>
        </is>
      </c>
      <c r="E8" s="7" t="n">
        <v>850</v>
      </c>
      <c r="F8" s="7" t="n">
        <v>910</v>
      </c>
      <c r="G8" s="6">
        <f>F8-E8</f>
        <v/>
      </c>
      <c r="H8" s="8">
        <f>IFERROR(F8/E8,0)</f>
        <v/>
      </c>
      <c r="I8" s="6">
        <f>IF(H8&gt;=1,"Atteint","À surveiller")</f>
        <v/>
      </c>
      <c r="J8" s="7" t="inlineStr">
        <is>
          <t>Nouveau planning efficace</t>
        </is>
      </c>
      <c r="K8" s="7" t="inlineStr">
        <is>
          <t>Nicolas Moreau</t>
        </is>
      </c>
      <c r="L8" s="7" t="inlineStr">
        <is>
          <t>Lille</t>
        </is>
      </c>
    </row>
    <row r="9" ht="20" customHeight="1">
      <c r="A9" s="3" t="inlineStr">
        <is>
          <t>Juillet</t>
        </is>
      </c>
      <c r="B9" s="3" t="n">
        <v>2026</v>
      </c>
      <c r="C9" s="4" t="inlineStr">
        <is>
          <t>Commercial</t>
        </is>
      </c>
      <c r="D9" s="4" t="inlineStr">
        <is>
          <t>Chiffre d'affaires</t>
        </is>
      </c>
      <c r="E9" s="4" t="n">
        <v>160000</v>
      </c>
      <c r="F9" s="4" t="n">
        <v>148000</v>
      </c>
      <c r="G9" s="3">
        <f>F9-E9</f>
        <v/>
      </c>
      <c r="H9" s="5">
        <f>IFERROR(F9/E9,0)</f>
        <v/>
      </c>
      <c r="I9" s="3">
        <f>IF(H9&gt;=1,"Atteint","À surveiller")</f>
        <v/>
      </c>
      <c r="J9" s="4" t="inlineStr">
        <is>
          <t>Vacances estivales</t>
        </is>
      </c>
      <c r="K9" s="4" t="inlineStr">
        <is>
          <t>Léa Simon</t>
        </is>
      </c>
      <c r="L9" s="4" t="inlineStr">
        <is>
          <t>Nantes</t>
        </is>
      </c>
    </row>
    <row r="10" ht="20" customHeight="1">
      <c r="A10" s="6" t="inlineStr">
        <is>
          <t>Août</t>
        </is>
      </c>
      <c r="B10" s="6" t="n">
        <v>2026</v>
      </c>
      <c r="C10" s="7" t="inlineStr">
        <is>
          <t>Opérations</t>
        </is>
      </c>
      <c r="D10" s="7" t="inlineStr">
        <is>
          <t>Délai de traitement</t>
        </is>
      </c>
      <c r="E10" s="7" t="n">
        <v>3</v>
      </c>
      <c r="F10" s="7" t="n">
        <v>2.7</v>
      </c>
      <c r="G10" s="6">
        <f>F10-E10</f>
        <v/>
      </c>
      <c r="H10" s="8">
        <f>IFERROR(F10/E10,0)</f>
        <v/>
      </c>
      <c r="I10" s="6">
        <f>IF(H10&gt;=1,"Atteint","À surveiller")</f>
        <v/>
      </c>
      <c r="J10" s="7" t="inlineStr">
        <is>
          <t>Optimisation flux</t>
        </is>
      </c>
      <c r="K10" s="7" t="inlineStr">
        <is>
          <t>Antoine Laurent</t>
        </is>
      </c>
      <c r="L10" s="7" t="inlineStr">
        <is>
          <t>Strasbourg</t>
        </is>
      </c>
    </row>
    <row r="11" ht="20" customHeight="1">
      <c r="A11" s="3" t="inlineStr">
        <is>
          <t>Septembre</t>
        </is>
      </c>
      <c r="B11" s="3" t="n">
        <v>2026</v>
      </c>
      <c r="C11" s="4" t="inlineStr">
        <is>
          <t>Service Client</t>
        </is>
      </c>
      <c r="D11" s="4" t="inlineStr">
        <is>
          <t>Satisfaction client</t>
        </is>
      </c>
      <c r="E11" s="4" t="n">
        <v>4.2</v>
      </c>
      <c r="F11" s="4" t="n">
        <v>4</v>
      </c>
      <c r="G11" s="3">
        <f>F11-E11</f>
        <v/>
      </c>
      <c r="H11" s="5">
        <f>IFERROR(F11/E11,0)</f>
        <v/>
      </c>
      <c r="I11" s="3">
        <f>IF(H11&gt;=1,"Atteint","À surveiller")</f>
        <v/>
      </c>
      <c r="J11" s="4" t="inlineStr">
        <is>
          <t>Recrutements en cours</t>
        </is>
      </c>
      <c r="K11" s="4" t="inlineStr">
        <is>
          <t>Chloé Fournier</t>
        </is>
      </c>
      <c r="L11" s="4" t="inlineStr">
        <is>
          <t>Rennes</t>
        </is>
      </c>
    </row>
    <row r="12" ht="20" customHeight="1">
      <c r="A12" s="6" t="inlineStr">
        <is>
          <t>Octobre</t>
        </is>
      </c>
      <c r="B12" s="6" t="n">
        <v>2026</v>
      </c>
      <c r="C12" s="7" t="inlineStr">
        <is>
          <t>Production</t>
        </is>
      </c>
      <c r="D12" s="7" t="inlineStr">
        <is>
          <t>Productivité</t>
        </is>
      </c>
      <c r="E12" s="7" t="n">
        <v>900</v>
      </c>
      <c r="F12" s="7" t="n">
        <v>945</v>
      </c>
      <c r="G12" s="6">
        <f>F12-E12</f>
        <v/>
      </c>
      <c r="H12" s="8">
        <f>IFERROR(F12/E12,0)</f>
        <v/>
      </c>
      <c r="I12" s="6">
        <f>IF(H12&gt;=1,"Atteint","À surveiller")</f>
        <v/>
      </c>
      <c r="J12" s="7" t="inlineStr">
        <is>
          <t>Record mensuel atteint</t>
        </is>
      </c>
      <c r="K12" s="7" t="inlineStr">
        <is>
          <t>Maxime Girard</t>
        </is>
      </c>
      <c r="L12" s="7" t="inlineStr">
        <is>
          <t>Montpellier</t>
        </is>
      </c>
    </row>
    <row r="13" ht="22" customHeight="1">
      <c r="A13" s="9" t="inlineStr">
        <is>
          <t>TOTAUX / MOYENNES</t>
        </is>
      </c>
      <c r="E13" s="9">
        <f>SUM(E3:E12)</f>
        <v/>
      </c>
      <c r="F13" s="9">
        <f>SUM(F3:F12)</f>
        <v/>
      </c>
      <c r="G13" s="9">
        <f>SUM(G3:G12)</f>
        <v/>
      </c>
      <c r="H13" s="10">
        <f>IFERROR(AVERAGE(H3:H12),0)</f>
        <v/>
      </c>
      <c r="I13" s="9" t="n"/>
      <c r="J13" s="9" t="n"/>
      <c r="K13" s="9" t="n"/>
      <c r="L13" s="9" t="n"/>
    </row>
  </sheetData>
  <mergeCells count="2">
    <mergeCell ref="A1:L1"/>
    <mergeCell ref="A13:D13"/>
  </mergeCells>
  <conditionalFormatting sqref="G3:G12">
    <cfRule type="expression" priority="1" dxfId="0" stopIfTrue="1">
      <formula>G3&gt;0</formula>
    </cfRule>
    <cfRule type="expression" priority="2" dxfId="1" stopIfTrue="1">
      <formula>G3&lt;0</formula>
    </cfRule>
  </conditionalFormatting>
  <conditionalFormatting sqref="I3:I12">
    <cfRule type="expression" priority="3" dxfId="0" stopIfTrue="1">
      <formula>I3="Atteint"</formula>
    </cfRule>
    <cfRule type="expression" priority="4" dxfId="1" stopIfTrue="1">
      <formula>I3="À surveiller"</formula>
    </cfRule>
  </conditionalFormatting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G51"/>
  <sheetViews>
    <sheetView workbookViewId="0">
      <selection activeCell="A1" sqref="A1"/>
    </sheetView>
  </sheetViews>
  <sheetFormatPr baseColWidth="8" defaultRowHeight="15"/>
  <cols>
    <col width="3" customWidth="1" min="1" max="1"/>
    <col width="28" customWidth="1" min="2" max="2"/>
    <col width="22" customWidth="1" min="3" max="3"/>
    <col width="22" customWidth="1" min="4" max="4"/>
    <col width="22" customWidth="1" min="5" max="5"/>
    <col width="22" customWidth="1" min="6" max="6"/>
    <col width="22" customWidth="1" min="7" max="7"/>
  </cols>
  <sheetData>
    <row r="1" ht="32" customHeight="1">
      <c r="A1" s="1" t="inlineStr">
        <is>
          <t>SYNTHÈSE &amp; DASHBOARD KPI — 2026</t>
        </is>
      </c>
    </row>
    <row r="2" ht="22" customHeight="1">
      <c r="B2" s="11" t="inlineStr">
        <is>
          <t>Indicateurs Clés Globaux</t>
        </is>
      </c>
    </row>
    <row r="3" ht="20" customHeight="1">
      <c r="B3" s="12" t="inlineStr">
        <is>
          <t>Taux moyen d'atteinte</t>
        </is>
      </c>
      <c r="D3" s="12" t="inlineStr">
        <is>
          <t>KPI Atteints</t>
        </is>
      </c>
      <c r="F3" s="12" t="inlineStr">
        <is>
          <t>KPI À surveiller</t>
        </is>
      </c>
    </row>
    <row r="4" ht="28" customHeight="1">
      <c r="C4" s="13">
        <f>IFERROR(AVERAGE(Données_KPI!H3:H12),0)</f>
        <v/>
      </c>
      <c r="E4" s="14">
        <f>COUNTIF(Données_KPI!I3:I12,"Atteint")</f>
        <v/>
      </c>
      <c r="G4" s="14">
        <f>COUNTIF(Données_KPI!I3:I12,"À surveiller")</f>
        <v/>
      </c>
    </row>
    <row r="5" ht="20" customHeight="1">
      <c r="B5" s="12" t="inlineStr">
        <is>
          <t>Meilleur taux réalisé</t>
        </is>
      </c>
      <c r="D5" s="12" t="inlineStr">
        <is>
          <t>Écart global (somme)</t>
        </is>
      </c>
      <c r="F5" s="12" t="inlineStr">
        <is>
          <t>Nb total de KPI</t>
        </is>
      </c>
    </row>
    <row r="6" ht="28" customHeight="1">
      <c r="C6" s="13">
        <f>IFERROR(MAX(Données_KPI!H3:H12),0)</f>
        <v/>
      </c>
      <c r="E6" s="15">
        <f>IFERROR(SUM(Données_KPI!G3:G12),0)</f>
        <v/>
      </c>
      <c r="G6" s="14">
        <f>COUNTA(Données_KPI!D3:D12)</f>
        <v/>
      </c>
    </row>
    <row r="7" ht="20" customHeight="1">
      <c r="B7" s="2" t="inlineStr">
        <is>
          <t>Réalisé vs Objectif par KPI</t>
        </is>
      </c>
    </row>
    <row r="8" ht="18" customHeight="1">
      <c r="B8" s="9" t="inlineStr">
        <is>
          <t>KPI</t>
        </is>
      </c>
      <c r="C8" s="9" t="inlineStr">
        <is>
          <t>Objectif</t>
        </is>
      </c>
      <c r="D8" s="9" t="inlineStr">
        <is>
          <t>Réalisé</t>
        </is>
      </c>
    </row>
    <row r="9" ht="18" customHeight="1">
      <c r="B9" s="4" t="inlineStr">
        <is>
          <t>CA Commercial</t>
        </is>
      </c>
      <c r="C9" s="3" t="n">
        <v>150000</v>
      </c>
      <c r="D9" s="3" t="n">
        <v>162000</v>
      </c>
    </row>
    <row r="10" ht="18" customHeight="1">
      <c r="B10" s="7" t="inlineStr">
        <is>
          <t>Conversion (%)</t>
        </is>
      </c>
      <c r="C10" s="6" t="n">
        <v>0.25</v>
      </c>
      <c r="D10" s="6" t="n">
        <v>0.21</v>
      </c>
    </row>
    <row r="11" ht="18" customHeight="1">
      <c r="B11" s="4" t="inlineStr">
        <is>
          <t>Satisfaction</t>
        </is>
      </c>
      <c r="C11" s="3" t="n">
        <v>4.2</v>
      </c>
      <c r="D11" s="3" t="n">
        <v>4.5</v>
      </c>
    </row>
    <row r="12" ht="18" customHeight="1">
      <c r="B12" s="7" t="inlineStr">
        <is>
          <t>Délai traitement</t>
        </is>
      </c>
      <c r="C12" s="6" t="n">
        <v>3</v>
      </c>
      <c r="D12" s="6" t="n">
        <v>3.8</v>
      </c>
    </row>
    <row r="13" ht="18" customHeight="1">
      <c r="B13" s="4" t="inlineStr">
        <is>
          <t>Réclamation (%)</t>
        </is>
      </c>
      <c r="C13" s="3" t="n">
        <v>0.05</v>
      </c>
      <c r="D13" s="3" t="n">
        <v>0.03</v>
      </c>
    </row>
    <row r="14" ht="18" customHeight="1">
      <c r="B14" s="7" t="inlineStr">
        <is>
          <t>Productivité Jun</t>
        </is>
      </c>
      <c r="C14" s="6" t="n">
        <v>850</v>
      </c>
      <c r="D14" s="6" t="n">
        <v>910</v>
      </c>
    </row>
    <row r="15" ht="18" customHeight="1">
      <c r="B15" s="4" t="inlineStr">
        <is>
          <t>CA Juillet</t>
        </is>
      </c>
      <c r="C15" s="3" t="n">
        <v>160000</v>
      </c>
      <c r="D15" s="3" t="n">
        <v>148000</v>
      </c>
    </row>
    <row r="16" ht="18" customHeight="1">
      <c r="B16" s="7" t="inlineStr">
        <is>
          <t>Délai Août</t>
        </is>
      </c>
      <c r="C16" s="6" t="n">
        <v>3</v>
      </c>
      <c r="D16" s="6" t="n">
        <v>2.7</v>
      </c>
    </row>
    <row r="17" ht="18" customHeight="1">
      <c r="B17" s="4" t="inlineStr">
        <is>
          <t>Satisfaction Sep</t>
        </is>
      </c>
      <c r="C17" s="3" t="n">
        <v>4.2</v>
      </c>
      <c r="D17" s="3" t="n">
        <v>4</v>
      </c>
    </row>
    <row r="18" ht="18" customHeight="1">
      <c r="B18" s="7" t="inlineStr">
        <is>
          <t>Productivité Oct</t>
        </is>
      </c>
      <c r="C18" s="6" t="n">
        <v>900</v>
      </c>
      <c r="D18" s="6" t="n">
        <v>945</v>
      </c>
    </row>
    <row r="35" ht="20" customHeight="1">
      <c r="B35" s="2" t="inlineStr">
        <is>
          <t>Évolution mensuelle du taux d'atteinte moyen</t>
        </is>
      </c>
    </row>
    <row r="36" ht="18" customHeight="1">
      <c r="B36" s="9" t="inlineStr">
        <is>
          <t>Mois</t>
        </is>
      </c>
      <c r="C36" s="9" t="inlineStr">
        <is>
          <t>Taux d'atteinte</t>
        </is>
      </c>
    </row>
    <row r="37" ht="18" customHeight="1">
      <c r="B37" s="3" t="inlineStr">
        <is>
          <t>Jan</t>
        </is>
      </c>
      <c r="C37" s="5" t="n">
        <v>1.08</v>
      </c>
    </row>
    <row r="38" ht="18" customHeight="1">
      <c r="B38" s="6" t="inlineStr">
        <is>
          <t>Fév</t>
        </is>
      </c>
      <c r="C38" s="8" t="n">
        <v>0.84</v>
      </c>
    </row>
    <row r="39" ht="18" customHeight="1">
      <c r="B39" s="3" t="inlineStr">
        <is>
          <t>Mar</t>
        </is>
      </c>
      <c r="C39" s="5" t="n">
        <v>1.07</v>
      </c>
    </row>
    <row r="40" ht="18" customHeight="1">
      <c r="B40" s="6" t="inlineStr">
        <is>
          <t>Avr</t>
        </is>
      </c>
      <c r="C40" s="8" t="n">
        <v>0.79</v>
      </c>
    </row>
    <row r="41" ht="18" customHeight="1">
      <c r="B41" s="3" t="inlineStr">
        <is>
          <t>Mai</t>
        </is>
      </c>
      <c r="C41" s="5" t="n">
        <v>1.67</v>
      </c>
    </row>
    <row r="42" ht="18" customHeight="1">
      <c r="B42" s="6" t="inlineStr">
        <is>
          <t>Juin</t>
        </is>
      </c>
      <c r="C42" s="8" t="n">
        <v>1.07</v>
      </c>
    </row>
    <row r="43" ht="18" customHeight="1">
      <c r="B43" s="3" t="inlineStr">
        <is>
          <t>Juil</t>
        </is>
      </c>
      <c r="C43" s="5" t="n">
        <v>0.93</v>
      </c>
    </row>
    <row r="44" ht="18" customHeight="1">
      <c r="B44" s="6" t="inlineStr">
        <is>
          <t>Août</t>
        </is>
      </c>
      <c r="C44" s="8" t="n">
        <v>1.11</v>
      </c>
    </row>
    <row r="45" ht="18" customHeight="1">
      <c r="B45" s="3" t="inlineStr">
        <is>
          <t>Sep</t>
        </is>
      </c>
      <c r="C45" s="5" t="n">
        <v>0.95</v>
      </c>
    </row>
    <row r="46" ht="18" customHeight="1">
      <c r="B46" s="6" t="inlineStr">
        <is>
          <t>Oct</t>
        </is>
      </c>
      <c r="C46" s="8" t="n">
        <v>1.05</v>
      </c>
    </row>
    <row r="48" ht="20" customHeight="1">
      <c r="B48" s="2" t="inlineStr">
        <is>
          <t>Répartition Atteint / À surveiller</t>
        </is>
      </c>
    </row>
    <row r="49" ht="18" customHeight="1">
      <c r="B49" s="9" t="inlineStr">
        <is>
          <t>Statut</t>
        </is>
      </c>
      <c r="C49" s="9" t="inlineStr">
        <is>
          <t>Nombre</t>
        </is>
      </c>
    </row>
    <row r="50" ht="18" customHeight="1">
      <c r="B50" s="6" t="inlineStr">
        <is>
          <t>Atteint</t>
        </is>
      </c>
      <c r="C50" s="6" t="n">
        <v>6</v>
      </c>
    </row>
    <row r="51" ht="18" customHeight="1">
      <c r="B51" s="3" t="inlineStr">
        <is>
          <t>À surveiller</t>
        </is>
      </c>
      <c r="C51" s="3" t="n">
        <v>4</v>
      </c>
    </row>
  </sheetData>
  <mergeCells count="5">
    <mergeCell ref="A1:G1"/>
    <mergeCell ref="B2:G2"/>
    <mergeCell ref="B7:G7"/>
    <mergeCell ref="B35:G35"/>
    <mergeCell ref="B48:G48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F11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  <col width="18" customWidth="1" min="3" max="3"/>
    <col width="20" customWidth="1" min="4" max="4"/>
    <col width="22" customWidth="1" min="5" max="5"/>
    <col width="16" customWidth="1" min="6" max="6"/>
  </cols>
  <sheetData>
    <row r="1" ht="30" customHeight="1">
      <c r="A1" s="1" t="inlineStr">
        <is>
          <t>PARAMÈTRES DES KPI — RÉFÉRENTIEL</t>
        </is>
      </c>
    </row>
    <row r="2" ht="22" customHeight="1">
      <c r="A2" s="2" t="inlineStr">
        <is>
          <t>KPI</t>
        </is>
      </c>
      <c r="B2" s="2" t="inlineStr">
        <is>
          <t>Unité</t>
        </is>
      </c>
      <c r="C2" s="2" t="inlineStr">
        <is>
          <t>Seuil d'alerte</t>
        </is>
      </c>
      <c r="D2" s="2" t="inlineStr">
        <is>
          <t>Seuil d'excellence</t>
        </is>
      </c>
      <c r="E2" s="2" t="inlineStr">
        <is>
          <t>Responsable type</t>
        </is>
      </c>
      <c r="F2" s="2" t="inlineStr">
        <is>
          <t>Pondération</t>
        </is>
      </c>
    </row>
    <row r="3" ht="20" customHeight="1">
      <c r="A3" s="4" t="inlineStr">
        <is>
          <t>Chiffre d'affaires</t>
        </is>
      </c>
      <c r="B3" s="3" t="inlineStr">
        <is>
          <t>€</t>
        </is>
      </c>
      <c r="C3" s="4" t="inlineStr">
        <is>
          <t>&lt; 90% objectif</t>
        </is>
      </c>
      <c r="D3" s="4" t="inlineStr">
        <is>
          <t>&gt; 110% objectif</t>
        </is>
      </c>
      <c r="E3" s="4" t="inlineStr">
        <is>
          <t>Marie Dubois</t>
        </is>
      </c>
      <c r="F3" s="16" t="n">
        <v>0.25</v>
      </c>
    </row>
    <row r="4" ht="20" customHeight="1">
      <c r="A4" s="7" t="inlineStr">
        <is>
          <t>Taux de conversion</t>
        </is>
      </c>
      <c r="B4" s="6" t="inlineStr">
        <is>
          <t>%</t>
        </is>
      </c>
      <c r="C4" s="7" t="inlineStr">
        <is>
          <t>&lt; 80% objectif</t>
        </is>
      </c>
      <c r="D4" s="7" t="inlineStr">
        <is>
          <t>&gt; 110% objectif</t>
        </is>
      </c>
      <c r="E4" s="7" t="inlineStr">
        <is>
          <t>Julien Martin</t>
        </is>
      </c>
      <c r="F4" s="17" t="n">
        <v>0.2</v>
      </c>
    </row>
    <row r="5" ht="20" customHeight="1">
      <c r="A5" s="4" t="inlineStr">
        <is>
          <t>Satisfaction client</t>
        </is>
      </c>
      <c r="B5" s="3" t="inlineStr">
        <is>
          <t>Note</t>
        </is>
      </c>
      <c r="C5" s="4" t="inlineStr">
        <is>
          <t>&lt; 4.0</t>
        </is>
      </c>
      <c r="D5" s="4" t="inlineStr">
        <is>
          <t>&gt; 4.5</t>
        </is>
      </c>
      <c r="E5" s="4" t="inlineStr">
        <is>
          <t>Sophie Bernard</t>
        </is>
      </c>
      <c r="F5" s="16" t="n">
        <v>0.2</v>
      </c>
    </row>
    <row r="6" ht="20" customHeight="1">
      <c r="A6" s="7" t="inlineStr">
        <is>
          <t>Délai de traitement</t>
        </is>
      </c>
      <c r="B6" s="6" t="inlineStr">
        <is>
          <t>Jours</t>
        </is>
      </c>
      <c r="C6" s="7" t="inlineStr">
        <is>
          <t>&lt; 90% objectif</t>
        </is>
      </c>
      <c r="D6" s="7" t="inlineStr">
        <is>
          <t>&lt; 80% objectif</t>
        </is>
      </c>
      <c r="E6" s="7" t="inlineStr">
        <is>
          <t>Thomas Petit</t>
        </is>
      </c>
      <c r="F6" s="17" t="n">
        <v>0.15</v>
      </c>
    </row>
    <row r="7" ht="20" customHeight="1">
      <c r="A7" s="4" t="inlineStr">
        <is>
          <t>Taux de réclamation</t>
        </is>
      </c>
      <c r="B7" s="3" t="inlineStr">
        <is>
          <t>%</t>
        </is>
      </c>
      <c r="C7" s="4" t="inlineStr">
        <is>
          <t>&gt; 5%</t>
        </is>
      </c>
      <c r="D7" s="4" t="inlineStr">
        <is>
          <t>&lt; 2%</t>
        </is>
      </c>
      <c r="E7" s="4" t="inlineStr">
        <is>
          <t>Camille Leroy</t>
        </is>
      </c>
      <c r="F7" s="16" t="n">
        <v>0.1</v>
      </c>
    </row>
    <row r="8" ht="20" customHeight="1">
      <c r="A8" s="7" t="inlineStr">
        <is>
          <t>Productivité</t>
        </is>
      </c>
      <c r="B8" s="6" t="inlineStr">
        <is>
          <t>Unités</t>
        </is>
      </c>
      <c r="C8" s="7" t="inlineStr">
        <is>
          <t>&lt; 85% objectif</t>
        </is>
      </c>
      <c r="D8" s="7" t="inlineStr">
        <is>
          <t>&gt; 105% objectif</t>
        </is>
      </c>
      <c r="E8" s="7" t="inlineStr">
        <is>
          <t>Nicolas Moreau</t>
        </is>
      </c>
      <c r="F8" s="17" t="n">
        <v>0.1</v>
      </c>
    </row>
    <row r="9" ht="20" customHeight="1">
      <c r="A9" s="9" t="inlineStr">
        <is>
          <t>TOTAL PONDÉRATION</t>
        </is>
      </c>
      <c r="B9" s="18" t="n"/>
      <c r="C9" s="18" t="n"/>
      <c r="D9" s="18" t="n"/>
      <c r="E9" s="18" t="n"/>
      <c r="F9" s="19">
        <f>SUM(F3:F8)</f>
        <v/>
      </c>
    </row>
    <row r="11" ht="20" customHeight="1">
      <c r="A11" s="20" t="inlineStr">
        <is>
          <t>ℹ️  Ce référentiel alimente les VLOOKUP du dashboard et les menus déroulants de Données_KPI.</t>
        </is>
      </c>
    </row>
  </sheetData>
  <mergeCells count="2">
    <mergeCell ref="A1:F1"/>
    <mergeCell ref="A11:F1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1"/>
  <sheetViews>
    <sheetView workbookViewId="0">
      <selection activeCell="A1" sqref="A1"/>
    </sheetView>
  </sheetViews>
  <sheetFormatPr baseColWidth="8" defaultRowHeight="15"/>
  <cols>
    <col width="4" customWidth="1" min="1" max="1"/>
    <col width="32" customWidth="1" min="2" max="2"/>
    <col width="50" customWidth="1" min="3" max="3"/>
  </cols>
  <sheetData>
    <row r="1" ht="32" customHeight="1">
      <c r="A1" s="1" t="inlineStr">
        <is>
          <t>MODE D'EMPLOI — TABLEAU DE BORD KPI 2026</t>
        </is>
      </c>
    </row>
    <row r="2" ht="22" customHeight="1">
      <c r="B2" s="21" t="inlineStr">
        <is>
          <t>SAISIE DES DONNÉES</t>
        </is>
      </c>
    </row>
    <row r="3" ht="22" customHeight="1">
      <c r="B3" s="22" t="inlineStr">
        <is>
          <t>Feuille Données_KPI</t>
        </is>
      </c>
      <c r="C3" s="22" t="inlineStr">
        <is>
          <t>Renseignez chaque ligne avec : Mois, Année, Équipe, KPI, Objectif, Réalisé.</t>
        </is>
      </c>
    </row>
    <row r="4" ht="22" customHeight="1">
      <c r="B4" s="22" t="inlineStr">
        <is>
          <t>Colonnes calculées</t>
        </is>
      </c>
      <c r="C4" s="23" t="inlineStr">
        <is>
          <t>Les colonnes Écart, Taux d'atteinte et Statut sont calculées automatiquement par formule.</t>
        </is>
      </c>
    </row>
    <row r="5" ht="22" customHeight="1">
      <c r="B5" s="24" t="inlineStr">
        <is>
          <t>Cellules de saisie</t>
        </is>
      </c>
      <c r="C5" s="25" t="inlineStr">
        <is>
          <t>Repérées par un fond jaune pâle (#FFFBEB). Ne pas modifier les formules.</t>
        </is>
      </c>
    </row>
    <row r="6" ht="22" customHeight="1">
      <c r="B6" s="22" t="inlineStr">
        <is>
          <t>Dates</t>
        </is>
      </c>
      <c r="C6" s="23" t="inlineStr">
        <is>
          <t>Format JJ/MM/AAAA. Exemple : 01/01/2026 pour le 1er janvier 2026.</t>
        </is>
      </c>
    </row>
    <row r="7" ht="22" customHeight="1">
      <c r="B7" s="22" t="inlineStr">
        <is>
          <t>Montants</t>
        </is>
      </c>
      <c r="C7" s="23" t="inlineStr">
        <is>
          <t>Format 1 234,56 € (espace pour les milliers, virgule pour les décimales).</t>
        </is>
      </c>
    </row>
    <row r="8" ht="22" customHeight="1">
      <c r="B8" s="21" t="inlineStr">
        <is>
          <t>SIGNIFICATION DES STATUTS</t>
        </is>
      </c>
    </row>
    <row r="9" ht="22" customHeight="1">
      <c r="B9" s="26" t="inlineStr">
        <is>
          <t>✅ Atteint</t>
        </is>
      </c>
      <c r="C9" s="26" t="inlineStr">
        <is>
          <t>Le KPI a atteint ou dépassé son objectif (Taux d'atteinte ≥ 100%).</t>
        </is>
      </c>
    </row>
    <row r="10" ht="22" customHeight="1">
      <c r="B10" s="27" t="inlineStr">
        <is>
          <t>⚠️ À surveiller</t>
        </is>
      </c>
      <c r="C10" s="27" t="inlineStr">
        <is>
          <t>Le KPI est en dessous de l'objectif fixé (Taux d'atteinte &lt; 100%).</t>
        </is>
      </c>
    </row>
    <row r="11" ht="22" customHeight="1">
      <c r="B11" s="21" t="inlineStr">
        <is>
          <t>LECTURE DU DASHBOARD</t>
        </is>
      </c>
    </row>
    <row r="12" ht="22" customHeight="1">
      <c r="B12" s="22" t="inlineStr">
        <is>
          <t>Taux moyen d'atteinte</t>
        </is>
      </c>
      <c r="C12" s="23" t="inlineStr">
        <is>
          <t>Moyenne de tous les taux d'atteinte sur la période. Idéal : ≥ 100%.</t>
        </is>
      </c>
    </row>
    <row r="13" ht="22" customHeight="1">
      <c r="B13" s="22" t="inlineStr">
        <is>
          <t>Histogramme</t>
        </is>
      </c>
      <c r="C13" s="23" t="inlineStr">
        <is>
          <t>Compare visuellement Objectif et Réalisé pour chaque KPI.</t>
        </is>
      </c>
    </row>
    <row r="14" ht="22" customHeight="1">
      <c r="B14" s="22" t="inlineStr">
        <is>
          <t>Courbe mensuelle</t>
        </is>
      </c>
      <c r="C14" s="23" t="inlineStr">
        <is>
          <t>Suit l'évolution du taux moyen mois par mois. Repère les tendances.</t>
        </is>
      </c>
    </row>
    <row r="15" ht="22" customHeight="1">
      <c r="B15" s="22" t="inlineStr">
        <is>
          <t>Camembert</t>
        </is>
      </c>
      <c r="C15" s="23" t="inlineStr">
        <is>
          <t>Répartition immédiate entre KPI Atteints et À surveiller.</t>
        </is>
      </c>
    </row>
    <row r="16" ht="22" customHeight="1">
      <c r="B16" s="22" t="inlineStr">
        <is>
          <t>Feuille Paramètres</t>
        </is>
      </c>
      <c r="C16" s="23" t="inlineStr">
        <is>
          <t>Définit les unités, seuils d'alerte et pondérations pour chaque KPI.</t>
        </is>
      </c>
    </row>
    <row r="17" ht="22" customHeight="1">
      <c r="B17" s="21" t="inlineStr">
        <is>
          <t>RAPPEL DES COULEURS</t>
        </is>
      </c>
    </row>
    <row r="18" ht="22" customHeight="1">
      <c r="B18" s="28" t="inlineStr">
        <is>
          <t>En-têtes principaux</t>
        </is>
      </c>
      <c r="C18" s="28" t="inlineStr">
        <is>
          <t>Fond #1E293B (bleu nuit), texte blanc gras.</t>
        </is>
      </c>
    </row>
    <row r="19" ht="22" customHeight="1">
      <c r="B19" s="29" t="inlineStr">
        <is>
          <t>Sous-titres / totaux</t>
        </is>
      </c>
      <c r="C19" s="29" t="inlineStr">
        <is>
          <t>Fond #C8102E (rouge vif), texte blanc gras.</t>
        </is>
      </c>
    </row>
    <row r="20" ht="22" customHeight="1">
      <c r="B20" s="30" t="inlineStr">
        <is>
          <t>Lignes alternées</t>
        </is>
      </c>
      <c r="C20" s="7" t="inlineStr">
        <is>
          <t>Fond #F8FAFC (bleu très clair) / blanc pour la lisibilité.</t>
        </is>
      </c>
    </row>
    <row r="21" ht="22" customHeight="1">
      <c r="B21" s="24" t="inlineStr">
        <is>
          <t>Cellules de saisie</t>
        </is>
      </c>
      <c r="C21" s="25" t="inlineStr">
        <is>
          <t>Fond #FFFBEB (jaune pâle) — signale les zones éditables.</t>
        </is>
      </c>
    </row>
    <row r="22" ht="22" customHeight="1">
      <c r="B22" s="26" t="inlineStr">
        <is>
          <t>Valeur positive / Atteint</t>
        </is>
      </c>
      <c r="C22" s="26" t="inlineStr">
        <is>
          <t>Texte et fond vert #16A34A / #DCFCE7.</t>
        </is>
      </c>
    </row>
    <row r="23" ht="22" customHeight="1">
      <c r="B23" s="27" t="inlineStr">
        <is>
          <t>Valeur négative / Alerte</t>
        </is>
      </c>
      <c r="C23" s="27" t="inlineStr">
        <is>
          <t>Texte et fond rouge #DC2626 / #FEE2E2.</t>
        </is>
      </c>
    </row>
    <row r="24" ht="22" customHeight="1">
      <c r="B24" s="21" t="inlineStr">
        <is>
          <t>FORMULES UTILISÉES</t>
        </is>
      </c>
    </row>
    <row r="25" ht="22" customHeight="1">
      <c r="B25" s="22" t="inlineStr">
        <is>
          <t>Écart</t>
        </is>
      </c>
      <c r="C25" s="23">
        <f>Réalisé - Objectif  →  colonne G de Données_KPI</f>
        <v/>
      </c>
    </row>
    <row r="26" ht="22" customHeight="1">
      <c r="B26" s="22" t="inlineStr">
        <is>
          <t>Taux d'atteinte</t>
        </is>
      </c>
      <c r="C26" s="23">
        <f>IFERROR(Réalisé/Objectif,0)  →  colonne H, format %</f>
        <v/>
      </c>
    </row>
    <row r="27" ht="22" customHeight="1">
      <c r="B27" s="22" t="inlineStr">
        <is>
          <t>Statut</t>
        </is>
      </c>
      <c r="C27" s="23">
        <f>IF(Taux&gt;=1,"Atteint","À surveiller")  →  colonne I</f>
        <v/>
      </c>
    </row>
    <row r="28" ht="22" customHeight="1">
      <c r="B28" s="22" t="inlineStr">
        <is>
          <t>Moyenne globale</t>
        </is>
      </c>
      <c r="C28" s="23">
        <f>IFERROR(AVERAGE(H3:H12),0)  →  Synthèse_Dashboard</f>
        <v/>
      </c>
    </row>
    <row r="29" ht="22" customHeight="1">
      <c r="B29" s="22" t="inlineStr">
        <is>
          <t>Comptage Atteints</t>
        </is>
      </c>
      <c r="C29" s="23">
        <f>COUNTIF(I3:I12,"Atteint")  →  Synthèse_Dashboard</f>
        <v/>
      </c>
    </row>
    <row r="31">
      <c r="B31" s="31" t="inlineStr">
        <is>
          <t>© Tableau de bord KPI — Généré automatiquement — 2026</t>
        </is>
      </c>
    </row>
  </sheetData>
  <mergeCells count="7">
    <mergeCell ref="A1:C1"/>
    <mergeCell ref="B2:C2"/>
    <mergeCell ref="B8:C8"/>
    <mergeCell ref="B11:C11"/>
    <mergeCell ref="B17:C17"/>
    <mergeCell ref="B24:C24"/>
    <mergeCell ref="B31:C3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2026-07-01T06:49:09Z</dcterms:created>
  <dcterms:modified xmlns:dcterms="http://purl.org/dc/terms/" xmlns:xsi="http://www.w3.org/2001/XMLSchema-instance" xsi:type="dcterms:W3CDTF">2026-07-01T06:49:09Z</dcterms:modified>
</cp:coreProperties>
</file>