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RH" sheetId="1" state="visible" r:id="rId1"/>
    <sheet xmlns:r="http://schemas.openxmlformats.org/officeDocument/2006/relationships" name="Tableau_de_bord" sheetId="2" state="visible" r:id="rId2"/>
    <sheet xmlns:r="http://schemas.openxmlformats.org/officeDocument/2006/relationships" name="Suivi_Mensuel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YYYY"/>
    <numFmt numFmtId="166" formatCode="# ##0.00 €"/>
    <numFmt numFmtId="167" formatCode="0.0%"/>
    <numFmt numFmtId="168" formatCode="0.0"/>
    <numFmt numFmtId="169" formatCode="# ##0 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6"/>
    </font>
    <font>
      <name val="Calibri"/>
      <b val="1"/>
      <color rgb="001E293B"/>
      <sz val="13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5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left" vertical="center"/>
    </xf>
    <xf numFmtId="166" fontId="2" fillId="3" borderId="1" applyAlignment="1" pivotButton="0" quotePrefix="0" xfId="0">
      <alignment horizontal="left" vertical="center"/>
    </xf>
    <xf numFmtId="167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1" fontId="2" fillId="3" borderId="1" applyAlignment="1" pivotButton="0" quotePrefix="0" xfId="0">
      <alignment horizontal="left" vertical="center"/>
    </xf>
    <xf numFmtId="168" fontId="2" fillId="3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left" vertical="center"/>
    </xf>
    <xf numFmtId="166" fontId="2" fillId="5" borderId="1" applyAlignment="1" pivotButton="0" quotePrefix="0" xfId="0">
      <alignment horizontal="left" vertical="center"/>
    </xf>
    <xf numFmtId="167" fontId="2" fillId="5" borderId="1" applyAlignment="1" pivotButton="0" quotePrefix="0" xfId="0">
      <alignment horizontal="left" vertical="center"/>
    </xf>
    <xf numFmtId="1" fontId="2" fillId="5" borderId="1" applyAlignment="1" pivotButton="0" quotePrefix="0" xfId="0">
      <alignment horizontal="left" vertical="center"/>
    </xf>
    <xf numFmtId="168" fontId="2" fillId="5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 wrapText="1"/>
    </xf>
    <xf numFmtId="0" fontId="2" fillId="3" borderId="1" pivotButton="0" quotePrefix="0" xfId="0"/>
    <xf numFmtId="0" fontId="2" fillId="3" borderId="1" applyAlignment="1" pivotButton="0" quotePrefix="0" xfId="0">
      <alignment horizontal="center" vertical="center" wrapText="1"/>
    </xf>
    <xf numFmtId="169" fontId="2" fillId="3" borderId="1" applyAlignment="1" pivotButton="0" quotePrefix="0" xfId="0">
      <alignment horizontal="right" vertical="center"/>
    </xf>
    <xf numFmtId="167" fontId="4" fillId="3" borderId="1" applyAlignment="1" pivotButton="0" quotePrefix="0" xfId="0">
      <alignment horizontal="center" vertical="center" wrapText="1"/>
    </xf>
    <xf numFmtId="0" fontId="2" fillId="5" borderId="1" pivotButton="0" quotePrefix="0" xfId="0"/>
    <xf numFmtId="0" fontId="2" fillId="5" borderId="1" applyAlignment="1" pivotButton="0" quotePrefix="0" xfId="0">
      <alignment horizontal="center" vertical="center" wrapText="1"/>
    </xf>
    <xf numFmtId="169" fontId="2" fillId="5" borderId="1" applyAlignment="1" pivotButton="0" quotePrefix="0" xfId="0">
      <alignment horizontal="right" vertical="center"/>
    </xf>
    <xf numFmtId="166" fontId="4" fillId="3" borderId="1" applyAlignment="1" pivotButton="0" quotePrefix="0" xfId="0">
      <alignment horizontal="center" vertical="center" wrapText="1"/>
    </xf>
    <xf numFmtId="168" fontId="4" fillId="3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0" fontId="2" fillId="5" borderId="1" applyAlignment="1" pivotButton="0" quotePrefix="0" xfId="0">
      <alignment horizontal="center" vertical="center" wrapText="1"/>
    </xf>
    <xf numFmtId="167" fontId="2" fillId="5" borderId="1" applyAlignment="1" pivotButton="0" quotePrefix="0" xfId="0">
      <alignment horizontal="center" vertical="center" wrapText="1"/>
    </xf>
    <xf numFmtId="10" fontId="2" fillId="3" borderId="1" applyAlignment="1" pivotButton="0" quotePrefix="0" xfId="0">
      <alignment horizontal="center" vertical="center" wrapText="1"/>
    </xf>
    <xf numFmtId="167" fontId="2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168" fontId="8" fillId="7" borderId="1" applyAlignment="1" pivotButton="0" quotePrefix="0" xfId="0">
      <alignment horizontal="center" vertical="center" wrapText="1"/>
    </xf>
    <xf numFmtId="1" fontId="8" fillId="7" borderId="1" applyAlignment="1" pivotButton="0" quotePrefix="0" xfId="0">
      <alignment horizontal="center" vertical="center" wrapText="1"/>
    </xf>
    <xf numFmtId="10" fontId="8" fillId="7" borderId="1" applyAlignment="1" pivotButton="0" quotePrefix="0" xfId="0">
      <alignment horizontal="center" vertical="center" wrapText="1"/>
    </xf>
    <xf numFmtId="167" fontId="8" fillId="7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  <dxf>
      <font>
        <name val="Calibri"/>
        <b val="1"/>
        <color rgb="00B45309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Effectif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'Tableau_de_bord'!J2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'Tableau_de_bord'!$I$3:$I$12</f>
            </numRef>
          </cat>
          <val>
            <numRef>
              <f>'Tableau_de_bord'!$J$3:$J$12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Effectif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Salaire moyen par service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'Tableau_de_bord'!K2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'Tableau_de_bord'!$I$3:$I$12</f>
            </numRef>
          </cat>
          <val>
            <numRef>
              <f>'Tableau_de_bord'!$K$3:$K$12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Salaire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CDI / CDD / Alternance / Stage</a:t>
            </a:r>
          </a:p>
        </rich>
      </tx>
    </title>
    <plotArea>
      <pieChart>
        <varyColors val="1"/>
        <ser>
          <idx val="0"/>
          <order val="0"/>
          <tx>
            <strRef>
              <f>'Tableau_de_bord'!N2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'Tableau_de_bord'!$M$3:$M$6</f>
            </numRef>
          </cat>
          <val>
            <numRef>
              <f>'Tableau_de_bord'!$N$3:$N$6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Absences vs Effectif moyen par mois</a:t>
            </a:r>
          </a:p>
        </rich>
      </tx>
    </title>
    <plotArea>
      <lineChart>
        <grouping val="standard"/>
        <ser>
          <idx val="0"/>
          <order val="0"/>
          <tx>
            <strRef>
              <f>'Suivi_Mensuel'!F2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'Suivi_Mensuel'!$A$3:$A$14</f>
            </numRef>
          </cat>
          <val>
            <numRef>
              <f>'Suivi_Mensuel'!$F$3:$F$14</f>
            </numRef>
          </val>
        </ser>
        <ser>
          <idx val="1"/>
          <order val="1"/>
          <tx>
            <strRef>
              <f>'Suivi_Mensuel'!B2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'Suivi_Mensuel'!$A$3:$A$14</f>
            </numRef>
          </cat>
          <val>
            <numRef>
              <f>'Suivi_Mensuel'!$B$3:$B$14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Entrées et Sorties par mois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'Suivi_Mensuel'!C2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'Suivi_Mensuel'!$A$3:$A$14</f>
            </numRef>
          </cat>
          <val>
            <numRef>
              <f>'Suivi_Mensuel'!$C$3:$C$14</f>
            </numRef>
          </val>
        </ser>
        <ser>
          <idx val="1"/>
          <order val="1"/>
          <tx>
            <strRef>
              <f>'Suivi_Mensuel'!D2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'Suivi_Mensuel'!$A$3:$A$14</f>
            </numRef>
          </cat>
          <val>
            <numRef>
              <f>'Suivi_Mensuel'!$D$3:$D$14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Personnes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_rels/drawing2.xml.rels><Relationships xmlns="http://schemas.openxmlformats.org/package/2006/relationships"><Relationship Type="http://schemas.openxmlformats.org/officeDocument/2006/relationships/chart" Target="/xl/charts/chart4.xml" Id="rId1"/><Relationship Type="http://schemas.openxmlformats.org/officeDocument/2006/relationships/chart" Target="/xl/charts/chart5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14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12</col>
      <colOff>0</colOff>
      <row>14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16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16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4" customWidth="1" min="4" max="4"/>
    <col width="18" customWidth="1" min="5" max="5"/>
    <col width="14" customWidth="1" min="6" max="6"/>
    <col width="14" customWidth="1" min="7" max="7"/>
    <col width="13" customWidth="1" min="8" max="8"/>
    <col width="10" customWidth="1" min="9" max="9"/>
    <col width="20" customWidth="1" min="10" max="10"/>
    <col width="18" customWidth="1" min="11" max="11"/>
    <col width="16" customWidth="1" min="12" max="12"/>
    <col width="15" customWidth="1" min="13" max="13"/>
    <col width="14" customWidth="1" min="14" max="14"/>
    <col width="20" customWidth="1" min="15" max="15"/>
    <col width="20" customWidth="1" min="16" max="16"/>
    <col width="15" customWidth="1" min="17" max="17"/>
    <col width="13" customWidth="1" min="18" max="18"/>
    <col width="16" customWidth="1" min="19" max="19"/>
    <col width="22" customWidth="1" min="20" max="20"/>
  </cols>
  <sheetData>
    <row r="1" ht="40" customHeight="1">
      <c r="A1" s="1" t="inlineStr">
        <is>
          <t>Matricule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Service</t>
        </is>
      </c>
      <c r="E1" s="1" t="inlineStr">
        <is>
          <t>Poste</t>
        </is>
      </c>
      <c r="F1" s="1" t="inlineStr">
        <is>
          <t>Site</t>
        </is>
      </c>
      <c r="G1" s="1" t="inlineStr">
        <is>
          <t>Date d'entrée</t>
        </is>
      </c>
      <c r="H1" s="1" t="inlineStr">
        <is>
          <t>Type contrat</t>
        </is>
      </c>
      <c r="I1" s="1" t="inlineStr">
        <is>
          <t>Statut</t>
        </is>
      </c>
      <c r="J1" s="1" t="inlineStr">
        <is>
          <t>Salaire brut mensuel (€)</t>
        </is>
      </c>
      <c r="K1" s="1" t="inlineStr">
        <is>
          <t>Taux absentéisme (%)</t>
        </is>
      </c>
      <c r="L1" s="1" t="inlineStr">
        <is>
          <t>Jours absence 2026</t>
        </is>
      </c>
      <c r="M1" s="1" t="inlineStr">
        <is>
          <t>Congés restants</t>
        </is>
      </c>
      <c r="N1" s="1" t="inlineStr">
        <is>
          <t>Formation (O/N)</t>
        </is>
      </c>
      <c r="O1" s="1" t="inlineStr">
        <is>
          <t>Date dernière formation</t>
        </is>
      </c>
      <c r="P1" s="1" t="inlineStr">
        <is>
          <t>Entretien annuel (O/N)</t>
        </is>
      </c>
      <c r="Q1" s="1" t="inlineStr">
        <is>
          <t>Date entretien</t>
        </is>
      </c>
      <c r="R1" s="1" t="inlineStr">
        <is>
          <t>Évaluation /5</t>
        </is>
      </c>
      <c r="S1" s="1" t="inlineStr">
        <is>
          <t>Satisfaction /10</t>
        </is>
      </c>
      <c r="T1" s="1" t="inlineStr">
        <is>
          <t>Remarque</t>
        </is>
      </c>
    </row>
    <row r="2">
      <c r="A2" s="2" t="inlineStr">
        <is>
          <t>EMP001</t>
        </is>
      </c>
      <c r="B2" s="2" t="inlineStr">
        <is>
          <t>Dupont</t>
        </is>
      </c>
      <c r="C2" s="2" t="inlineStr">
        <is>
          <t>Marie</t>
        </is>
      </c>
      <c r="D2" s="2" t="inlineStr">
        <is>
          <t>RH</t>
        </is>
      </c>
      <c r="E2" s="2" t="inlineStr">
        <is>
          <t>Responsable RH</t>
        </is>
      </c>
      <c r="F2" s="2" t="inlineStr">
        <is>
          <t>Paris</t>
        </is>
      </c>
      <c r="G2" s="3" t="n">
        <v>43539</v>
      </c>
      <c r="H2" s="2" t="inlineStr">
        <is>
          <t>CDI</t>
        </is>
      </c>
      <c r="I2" s="2" t="inlineStr">
        <is>
          <t>Cadre</t>
        </is>
      </c>
      <c r="J2" s="4" t="n">
        <v>3850</v>
      </c>
      <c r="K2" s="5">
        <f>IFERROR(L2/220,0)</f>
        <v/>
      </c>
      <c r="L2" s="6" t="n">
        <v>4</v>
      </c>
      <c r="M2" s="7">
        <f>IF(L2="",25,25-L2)</f>
        <v/>
      </c>
      <c r="N2" s="2" t="inlineStr">
        <is>
          <t>Oui</t>
        </is>
      </c>
      <c r="O2" s="3" t="n">
        <v>46063</v>
      </c>
      <c r="P2" s="2" t="inlineStr">
        <is>
          <t>Oui</t>
        </is>
      </c>
      <c r="Q2" s="3" t="n">
        <v>46042</v>
      </c>
      <c r="R2" s="8" t="n">
        <v>4.2</v>
      </c>
      <c r="S2" s="8" t="n">
        <v>8.5</v>
      </c>
      <c r="T2" s="2" t="inlineStr"/>
    </row>
    <row r="3">
      <c r="A3" s="9" t="inlineStr">
        <is>
          <t>EMP002</t>
        </is>
      </c>
      <c r="B3" s="9" t="inlineStr">
        <is>
          <t>Martin</t>
        </is>
      </c>
      <c r="C3" s="9" t="inlineStr">
        <is>
          <t>Julien</t>
        </is>
      </c>
      <c r="D3" s="9" t="inlineStr">
        <is>
          <t>Commerce</t>
        </is>
      </c>
      <c r="E3" s="9" t="inlineStr">
        <is>
          <t>Commercial</t>
        </is>
      </c>
      <c r="F3" s="9" t="inlineStr">
        <is>
          <t>Lyon</t>
        </is>
      </c>
      <c r="G3" s="10" t="n">
        <v>44348</v>
      </c>
      <c r="H3" s="9" t="inlineStr">
        <is>
          <t>CDI</t>
        </is>
      </c>
      <c r="I3" s="9" t="inlineStr">
        <is>
          <t>ETAM</t>
        </is>
      </c>
      <c r="J3" s="11" t="n">
        <v>2950</v>
      </c>
      <c r="K3" s="12">
        <f>IFERROR(L3/220,0)</f>
        <v/>
      </c>
      <c r="L3" s="6" t="n">
        <v>8</v>
      </c>
      <c r="M3" s="13">
        <f>IF(L3="",25,25-L3)</f>
        <v/>
      </c>
      <c r="N3" s="9" t="inlineStr">
        <is>
          <t>Oui</t>
        </is>
      </c>
      <c r="O3" s="10" t="n">
        <v>46086</v>
      </c>
      <c r="P3" s="9" t="inlineStr">
        <is>
          <t>Oui</t>
        </is>
      </c>
      <c r="Q3" s="10" t="n">
        <v>46067</v>
      </c>
      <c r="R3" s="14" t="n">
        <v>3.8</v>
      </c>
      <c r="S3" s="14" t="n">
        <v>7.3</v>
      </c>
      <c r="T3" s="9" t="inlineStr"/>
    </row>
    <row r="4">
      <c r="A4" s="2" t="inlineStr">
        <is>
          <t>EMP003</t>
        </is>
      </c>
      <c r="B4" s="2" t="inlineStr">
        <is>
          <t>Bernard</t>
        </is>
      </c>
      <c r="C4" s="2" t="inlineStr">
        <is>
          <t>Sophie</t>
        </is>
      </c>
      <c r="D4" s="2" t="inlineStr">
        <is>
          <t>Finance</t>
        </is>
      </c>
      <c r="E4" s="2" t="inlineStr">
        <is>
          <t>Contrôleur gest.</t>
        </is>
      </c>
      <c r="F4" s="2" t="inlineStr">
        <is>
          <t>Marseille</t>
        </is>
      </c>
      <c r="G4" s="3" t="n">
        <v>44084</v>
      </c>
      <c r="H4" s="2" t="inlineStr">
        <is>
          <t>CDI</t>
        </is>
      </c>
      <c r="I4" s="2" t="inlineStr">
        <is>
          <t>Cadre</t>
        </is>
      </c>
      <c r="J4" s="4" t="n">
        <v>4200</v>
      </c>
      <c r="K4" s="5">
        <f>IFERROR(L4/220,0)</f>
        <v/>
      </c>
      <c r="L4" s="6" t="n">
        <v>2</v>
      </c>
      <c r="M4" s="7">
        <f>IF(L4="",25,25-L4)</f>
        <v/>
      </c>
      <c r="N4" s="2" t="inlineStr">
        <is>
          <t>Oui</t>
        </is>
      </c>
      <c r="O4" s="3" t="n">
        <v>46042</v>
      </c>
      <c r="P4" s="2" t="inlineStr">
        <is>
          <t>Oui</t>
        </is>
      </c>
      <c r="Q4" s="3" t="n">
        <v>46047</v>
      </c>
      <c r="R4" s="8" t="n">
        <v>4.9</v>
      </c>
      <c r="S4" s="8" t="n">
        <v>9.199999999999999</v>
      </c>
      <c r="T4" s="2" t="inlineStr">
        <is>
          <t>Excellent</t>
        </is>
      </c>
    </row>
    <row r="5">
      <c r="A5" s="9" t="inlineStr">
        <is>
          <t>EMP004</t>
        </is>
      </c>
      <c r="B5" s="9" t="inlineStr">
        <is>
          <t>Petit</t>
        </is>
      </c>
      <c r="C5" s="9" t="inlineStr">
        <is>
          <t>Thomas</t>
        </is>
      </c>
      <c r="D5" s="9" t="inlineStr">
        <is>
          <t>Informatique</t>
        </is>
      </c>
      <c r="E5" s="9" t="inlineStr">
        <is>
          <t>Développeur</t>
        </is>
      </c>
      <c r="F5" s="9" t="inlineStr">
        <is>
          <t>Toulouse</t>
        </is>
      </c>
      <c r="G5" s="10" t="n">
        <v>44652</v>
      </c>
      <c r="H5" s="9" t="inlineStr">
        <is>
          <t>CDI</t>
        </is>
      </c>
      <c r="I5" s="9" t="inlineStr">
        <is>
          <t>Cadre</t>
        </is>
      </c>
      <c r="J5" s="11" t="n">
        <v>3600</v>
      </c>
      <c r="K5" s="12">
        <f>IFERROR(L5/220,0)</f>
        <v/>
      </c>
      <c r="L5" s="6" t="n">
        <v>3</v>
      </c>
      <c r="M5" s="13">
        <f>IF(L5="",25,25-L5)</f>
        <v/>
      </c>
      <c r="N5" s="9" t="inlineStr">
        <is>
          <t>Non</t>
        </is>
      </c>
      <c r="O5" s="10" t="n">
        <v>45966</v>
      </c>
      <c r="P5" s="9" t="inlineStr">
        <is>
          <t>Oui</t>
        </is>
      </c>
      <c r="Q5" s="10" t="n">
        <v>46063</v>
      </c>
      <c r="R5" s="14" t="n">
        <v>4.1</v>
      </c>
      <c r="S5" s="14" t="n">
        <v>8</v>
      </c>
      <c r="T5" s="9" t="inlineStr"/>
    </row>
    <row r="6">
      <c r="A6" s="2" t="inlineStr">
        <is>
          <t>EMP005</t>
        </is>
      </c>
      <c r="B6" s="2" t="inlineStr">
        <is>
          <t>Moreau</t>
        </is>
      </c>
      <c r="C6" s="2" t="inlineStr">
        <is>
          <t>Camille</t>
        </is>
      </c>
      <c r="D6" s="2" t="inlineStr">
        <is>
          <t>Marketing</t>
        </is>
      </c>
      <c r="E6" s="2" t="inlineStr">
        <is>
          <t>Chef de projet</t>
        </is>
      </c>
      <c r="F6" s="2" t="inlineStr">
        <is>
          <t>Bordeaux</t>
        </is>
      </c>
      <c r="G6" s="3" t="n">
        <v>44941</v>
      </c>
      <c r="H6" s="2" t="inlineStr">
        <is>
          <t>CDI</t>
        </is>
      </c>
      <c r="I6" s="2" t="inlineStr">
        <is>
          <t>Cadre</t>
        </is>
      </c>
      <c r="J6" s="4" t="n">
        <v>3200</v>
      </c>
      <c r="K6" s="5">
        <f>IFERROR(L6/220,0)</f>
        <v/>
      </c>
      <c r="L6" s="6" t="n">
        <v>10</v>
      </c>
      <c r="M6" s="7">
        <f>IF(L6="",25,25-L6)</f>
        <v/>
      </c>
      <c r="N6" s="2" t="inlineStr">
        <is>
          <t>Oui</t>
        </is>
      </c>
      <c r="O6" s="3" t="n">
        <v>46120</v>
      </c>
      <c r="P6" s="2" t="inlineStr">
        <is>
          <t>Non</t>
        </is>
      </c>
      <c r="Q6" s="3" t="n">
        <v>45992</v>
      </c>
      <c r="R6" s="8" t="n">
        <v>3.5</v>
      </c>
      <c r="S6" s="8" t="n">
        <v>6.2</v>
      </c>
      <c r="T6" s="2" t="inlineStr">
        <is>
          <t>Entretien à planif.</t>
        </is>
      </c>
    </row>
    <row r="7">
      <c r="A7" s="9" t="inlineStr">
        <is>
          <t>EMP006</t>
        </is>
      </c>
      <c r="B7" s="9" t="inlineStr">
        <is>
          <t>Leroy</t>
        </is>
      </c>
      <c r="C7" s="9" t="inlineStr">
        <is>
          <t>Nicolas</t>
        </is>
      </c>
      <c r="D7" s="9" t="inlineStr">
        <is>
          <t>Production</t>
        </is>
      </c>
      <c r="E7" s="9" t="inlineStr">
        <is>
          <t>Opérateur senior</t>
        </is>
      </c>
      <c r="F7" s="9" t="inlineStr">
        <is>
          <t>Lille</t>
        </is>
      </c>
      <c r="G7" s="10" t="n">
        <v>43668</v>
      </c>
      <c r="H7" s="9" t="inlineStr">
        <is>
          <t>CDI</t>
        </is>
      </c>
      <c r="I7" s="9" t="inlineStr">
        <is>
          <t>Ouvrier</t>
        </is>
      </c>
      <c r="J7" s="11" t="n">
        <v>2100</v>
      </c>
      <c r="K7" s="12">
        <f>IFERROR(L7/220,0)</f>
        <v/>
      </c>
      <c r="L7" s="6" t="n">
        <v>12</v>
      </c>
      <c r="M7" s="13">
        <f>IF(L7="",25,25-L7)</f>
        <v/>
      </c>
      <c r="N7" s="9" t="inlineStr">
        <is>
          <t>Non</t>
        </is>
      </c>
      <c r="O7" s="10" t="n">
        <v>45818</v>
      </c>
      <c r="P7" s="9" t="inlineStr">
        <is>
          <t>Oui</t>
        </is>
      </c>
      <c r="Q7" s="10" t="n">
        <v>46052</v>
      </c>
      <c r="R7" s="14" t="n">
        <v>2.8</v>
      </c>
      <c r="S7" s="14" t="n">
        <v>6.8</v>
      </c>
      <c r="T7" s="9" t="inlineStr">
        <is>
          <t>Absences répétées</t>
        </is>
      </c>
    </row>
    <row r="8">
      <c r="A8" s="2" t="inlineStr">
        <is>
          <t>EMP007</t>
        </is>
      </c>
      <c r="B8" s="2" t="inlineStr">
        <is>
          <t>Girard</t>
        </is>
      </c>
      <c r="C8" s="2" t="inlineStr">
        <is>
          <t>Léa</t>
        </is>
      </c>
      <c r="D8" s="2" t="inlineStr">
        <is>
          <t>Achats</t>
        </is>
      </c>
      <c r="E8" s="2" t="inlineStr">
        <is>
          <t>Acheteur</t>
        </is>
      </c>
      <c r="F8" s="2" t="inlineStr">
        <is>
          <t>Nantes</t>
        </is>
      </c>
      <c r="G8" s="3" t="n">
        <v>45352</v>
      </c>
      <c r="H8" s="2" t="inlineStr">
        <is>
          <t>CDD</t>
        </is>
      </c>
      <c r="I8" s="2" t="inlineStr">
        <is>
          <t>ETAM</t>
        </is>
      </c>
      <c r="J8" s="4" t="n">
        <v>2600</v>
      </c>
      <c r="K8" s="5">
        <f>IFERROR(L8/220,0)</f>
        <v/>
      </c>
      <c r="L8" s="6" t="n">
        <v>6</v>
      </c>
      <c r="M8" s="7">
        <f>IF(L8="",25,25-L8)</f>
        <v/>
      </c>
      <c r="N8" s="2" t="inlineStr">
        <is>
          <t>Oui</t>
        </is>
      </c>
      <c r="O8" s="3" t="n">
        <v>46157</v>
      </c>
      <c r="P8" s="2" t="inlineStr">
        <is>
          <t>Oui</t>
        </is>
      </c>
      <c r="Q8" s="3" t="n">
        <v>46101</v>
      </c>
      <c r="R8" s="8" t="n">
        <v>3.9</v>
      </c>
      <c r="S8" s="8" t="n">
        <v>7.8</v>
      </c>
      <c r="T8" s="2" t="inlineStr"/>
    </row>
    <row r="9">
      <c r="A9" s="9" t="inlineStr">
        <is>
          <t>EMP008</t>
        </is>
      </c>
      <c r="B9" s="9" t="inlineStr">
        <is>
          <t>Roux</t>
        </is>
      </c>
      <c r="C9" s="9" t="inlineStr">
        <is>
          <t>Antoine</t>
        </is>
      </c>
      <c r="D9" s="9" t="inlineStr">
        <is>
          <t>Logistique</t>
        </is>
      </c>
      <c r="E9" s="9" t="inlineStr">
        <is>
          <t>Responsable log.</t>
        </is>
      </c>
      <c r="F9" s="9" t="inlineStr">
        <is>
          <t>Strasbourg</t>
        </is>
      </c>
      <c r="G9" s="10" t="n">
        <v>44138</v>
      </c>
      <c r="H9" s="9" t="inlineStr">
        <is>
          <t>CDI</t>
        </is>
      </c>
      <c r="I9" s="9" t="inlineStr">
        <is>
          <t>Cadre</t>
        </is>
      </c>
      <c r="J9" s="11" t="n">
        <v>3450</v>
      </c>
      <c r="K9" s="12">
        <f>IFERROR(L9/220,0)</f>
        <v/>
      </c>
      <c r="L9" s="6" t="n">
        <v>1</v>
      </c>
      <c r="M9" s="13">
        <f>IF(L9="",25,25-L9)</f>
        <v/>
      </c>
      <c r="N9" s="9" t="inlineStr">
        <is>
          <t>Oui</t>
        </is>
      </c>
      <c r="O9" s="10" t="n">
        <v>46081</v>
      </c>
      <c r="P9" s="9" t="inlineStr">
        <is>
          <t>Oui</t>
        </is>
      </c>
      <c r="Q9" s="10" t="n">
        <v>46058</v>
      </c>
      <c r="R9" s="14" t="n">
        <v>4.5</v>
      </c>
      <c r="S9" s="14" t="n">
        <v>9.699999999999999</v>
      </c>
      <c r="T9" s="9" t="inlineStr">
        <is>
          <t>Top performer</t>
        </is>
      </c>
    </row>
    <row r="10">
      <c r="A10" s="2" t="inlineStr">
        <is>
          <t>EMP009</t>
        </is>
      </c>
      <c r="B10" s="2" t="inlineStr">
        <is>
          <t>Fontaine</t>
        </is>
      </c>
      <c r="C10" s="2" t="inlineStr">
        <is>
          <t>Chloé</t>
        </is>
      </c>
      <c r="D10" s="2" t="inlineStr">
        <is>
          <t>Administratif</t>
        </is>
      </c>
      <c r="E10" s="2" t="inlineStr">
        <is>
          <t>Assistante admin.</t>
        </is>
      </c>
      <c r="F10" s="2" t="inlineStr">
        <is>
          <t>Rennes</t>
        </is>
      </c>
      <c r="G10" s="3" t="n">
        <v>46032</v>
      </c>
      <c r="H10" s="2" t="inlineStr">
        <is>
          <t>Stage</t>
        </is>
      </c>
      <c r="I10" s="2" t="inlineStr">
        <is>
          <t>Stagiaire</t>
        </is>
      </c>
      <c r="J10" s="4" t="n">
        <v>1850</v>
      </c>
      <c r="K10" s="5">
        <f>IFERROR(L10/220,0)</f>
        <v/>
      </c>
      <c r="L10" s="6" t="n">
        <v>0</v>
      </c>
      <c r="M10" s="7">
        <f>IF(L10="",25,25-L10)</f>
        <v/>
      </c>
      <c r="N10" s="2" t="inlineStr">
        <is>
          <t>Non</t>
        </is>
      </c>
      <c r="O10" s="2" t="n"/>
      <c r="P10" s="2" t="inlineStr">
        <is>
          <t>Non</t>
        </is>
      </c>
      <c r="Q10" s="2" t="n"/>
      <c r="R10" s="8" t="n">
        <v>3.2</v>
      </c>
      <c r="S10" s="8" t="n">
        <v>7.5</v>
      </c>
      <c r="T10" s="2" t="inlineStr">
        <is>
          <t>Nouveau</t>
        </is>
      </c>
    </row>
    <row r="11">
      <c r="A11" s="9" t="inlineStr">
        <is>
          <t>EMP010</t>
        </is>
      </c>
      <c r="B11" s="9" t="inlineStr">
        <is>
          <t>Lambert</t>
        </is>
      </c>
      <c r="C11" s="9" t="inlineStr">
        <is>
          <t>Maxime</t>
        </is>
      </c>
      <c r="D11" s="9" t="inlineStr">
        <is>
          <t>Direction</t>
        </is>
      </c>
      <c r="E11" s="9" t="inlineStr">
        <is>
          <t>Directeur général</t>
        </is>
      </c>
      <c r="F11" s="9" t="inlineStr">
        <is>
          <t>Montpellier</t>
        </is>
      </c>
      <c r="G11" s="10" t="n">
        <v>43240</v>
      </c>
      <c r="H11" s="9" t="inlineStr">
        <is>
          <t>CDI</t>
        </is>
      </c>
      <c r="I11" s="9" t="inlineStr">
        <is>
          <t>Cadre</t>
        </is>
      </c>
      <c r="J11" s="11" t="n">
        <v>4800</v>
      </c>
      <c r="K11" s="12">
        <f>IFERROR(L11/220,0)</f>
        <v/>
      </c>
      <c r="L11" s="6" t="n">
        <v>3</v>
      </c>
      <c r="M11" s="13">
        <f>IF(L11="",25,25-L11)</f>
        <v/>
      </c>
      <c r="N11" s="9" t="inlineStr">
        <is>
          <t>Oui</t>
        </is>
      </c>
      <c r="O11" s="10" t="n">
        <v>46082</v>
      </c>
      <c r="P11" s="9" t="inlineStr">
        <is>
          <t>Oui</t>
        </is>
      </c>
      <c r="Q11" s="10" t="n">
        <v>46037</v>
      </c>
      <c r="R11" s="14" t="n">
        <v>4.7</v>
      </c>
      <c r="S11" s="14" t="n">
        <v>8.9</v>
      </c>
      <c r="T11" s="9" t="inlineStr"/>
    </row>
  </sheetData>
  <conditionalFormatting sqref="L2:L11">
    <cfRule type="expression" priority="1" dxfId="0" stopIfTrue="1">
      <formula>L2&gt;5</formula>
    </cfRule>
  </conditionalFormatting>
  <conditionalFormatting sqref="J2:J11">
    <cfRule type="expression" priority="2" dxfId="1" stopIfTrue="1">
      <formula>J2&gt;AVERAGE($J$2:$J$11)</formula>
    </cfRule>
  </conditionalFormatting>
  <conditionalFormatting sqref="S2:S11">
    <cfRule type="expression" priority="3" dxfId="2" stopIfTrue="1">
      <formula>S2&lt;7</formula>
    </cfRule>
  </conditionalFormatting>
  <dataValidations count="3">
    <dataValidation sqref="N2:N11" showErrorMessage="1" showInputMessage="1" allowBlank="1" type="list">
      <formula1>"Oui,Non"</formula1>
    </dataValidation>
    <dataValidation sqref="P2:P11" showErrorMessage="1" showInputMessage="1" allowBlank="1" type="list">
      <formula1>"Oui,Non"</formula1>
    </dataValidation>
    <dataValidation sqref="H2:H11" showErrorMessage="1" showInputMessage="1" allowBlank="1" type="list">
      <formula1>"CDI,CDD,Alternance,Stage"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4" customWidth="1" min="6" max="6"/>
    <col width="4" customWidth="1" min="7" max="7"/>
    <col width="18" customWidth="1" min="9" max="9"/>
    <col width="12" customWidth="1" min="10" max="10"/>
    <col width="15" customWidth="1" min="11" max="11"/>
    <col width="16" customWidth="1" min="13" max="13"/>
    <col width="10" customWidth="1" min="14" max="14"/>
  </cols>
  <sheetData>
    <row r="1" ht="36" customHeight="1">
      <c r="A1" s="15" t="inlineStr">
        <is>
          <t>TABLEAU DE BORD RH — 2026</t>
        </is>
      </c>
    </row>
    <row r="2">
      <c r="A2" s="16" t="inlineStr">
        <is>
          <t>KPI</t>
        </is>
      </c>
      <c r="B2" s="16" t="inlineStr">
        <is>
          <t>Valeur</t>
        </is>
      </c>
      <c r="I2" s="16" t="inlineStr">
        <is>
          <t>Analyse par service</t>
        </is>
      </c>
      <c r="J2" s="16" t="inlineStr">
        <is>
          <t>Effectif</t>
        </is>
      </c>
      <c r="K2" s="16" t="inlineStr">
        <is>
          <t>Salaire moy.</t>
        </is>
      </c>
      <c r="M2" s="16" t="inlineStr">
        <is>
          <t>Répartition contrats</t>
        </is>
      </c>
      <c r="N2" s="16" t="inlineStr">
        <is>
          <t>Nb</t>
        </is>
      </c>
    </row>
    <row r="3" ht="28" customHeight="1">
      <c r="A3" s="17" t="inlineStr">
        <is>
          <t>Effectif total</t>
        </is>
      </c>
      <c r="B3" s="18">
        <f>COUNTA(Données_RH!A2:A11)</f>
        <v/>
      </c>
      <c r="I3" s="19" t="inlineStr">
        <is>
          <t>RH</t>
        </is>
      </c>
      <c r="J3" s="20">
        <f>COUNTIF(Données_RH!D$2:D$11,I3)</f>
        <v/>
      </c>
      <c r="K3" s="21">
        <f>IFERROR(AVERAGEIF(Données_RH!D$2:D$11,I3,Données_RH!J$2:J$11),0)</f>
        <v/>
      </c>
      <c r="M3" s="19" t="inlineStr">
        <is>
          <t>CDI</t>
        </is>
      </c>
      <c r="N3" s="20">
        <f>COUNTIF(Données_RH!H$2:H$11,M3)</f>
        <v/>
      </c>
    </row>
    <row r="4" ht="28" customHeight="1">
      <c r="A4" s="17" t="inlineStr">
        <is>
          <t>% CDI</t>
        </is>
      </c>
      <c r="B4" s="22">
        <f>IFERROR(COUNTIF(Données_RH!H2:H11,"CDI")/COUNTA(Données_RH!A2:A11),0)</f>
        <v/>
      </c>
      <c r="I4" s="23" t="inlineStr">
        <is>
          <t>Commerce</t>
        </is>
      </c>
      <c r="J4" s="24">
        <f>COUNTIF(Données_RH!D$2:D$11,I4)</f>
        <v/>
      </c>
      <c r="K4" s="25">
        <f>IFERROR(AVERAGEIF(Données_RH!D$2:D$11,I4,Données_RH!J$2:J$11),0)</f>
        <v/>
      </c>
      <c r="M4" s="23" t="inlineStr">
        <is>
          <t>CDD</t>
        </is>
      </c>
      <c r="N4" s="24">
        <f>COUNTIF(Données_RH!H$2:H$11,M4)</f>
        <v/>
      </c>
    </row>
    <row r="5" ht="28" customHeight="1">
      <c r="A5" s="17" t="inlineStr">
        <is>
          <t>% CDD</t>
        </is>
      </c>
      <c r="B5" s="22">
        <f>IFERROR(COUNTIF(Données_RH!H2:H11,"CDD")/COUNTA(Données_RH!A2:A11),0)</f>
        <v/>
      </c>
      <c r="I5" s="19" t="inlineStr">
        <is>
          <t>Finance</t>
        </is>
      </c>
      <c r="J5" s="20">
        <f>COUNTIF(Données_RH!D$2:D$11,I5)</f>
        <v/>
      </c>
      <c r="K5" s="21">
        <f>IFERROR(AVERAGEIF(Données_RH!D$2:D$11,I5,Données_RH!J$2:J$11),0)</f>
        <v/>
      </c>
      <c r="M5" s="19" t="inlineStr">
        <is>
          <t>Alternance</t>
        </is>
      </c>
      <c r="N5" s="20">
        <f>COUNTIF(Données_RH!H$2:H$11,M5)</f>
        <v/>
      </c>
    </row>
    <row r="6" ht="28" customHeight="1">
      <c r="A6" s="17" t="inlineStr">
        <is>
          <t>% Alternance/Stage</t>
        </is>
      </c>
      <c r="B6" s="22">
        <f>IFERROR((COUNTIF(Données_RH!H2:H11,"Alternance")+COUNTIF(Données_RH!H2:H11,"Stage"))/COUNTA(Données_RH!A2:A11),0)</f>
        <v/>
      </c>
      <c r="I6" s="23" t="inlineStr">
        <is>
          <t>Informatique</t>
        </is>
      </c>
      <c r="J6" s="24">
        <f>COUNTIF(Données_RH!D$2:D$11,I6)</f>
        <v/>
      </c>
      <c r="K6" s="25">
        <f>IFERROR(AVERAGEIF(Données_RH!D$2:D$11,I6,Données_RH!J$2:J$11),0)</f>
        <v/>
      </c>
      <c r="M6" s="23" t="inlineStr">
        <is>
          <t>Stage</t>
        </is>
      </c>
      <c r="N6" s="24">
        <f>COUNTIF(Données_RH!H$2:H$11,M6)</f>
        <v/>
      </c>
    </row>
    <row r="7" ht="28" customHeight="1">
      <c r="A7" s="17" t="inlineStr">
        <is>
          <t>Taux absentéisme moyen</t>
        </is>
      </c>
      <c r="B7" s="22">
        <f>IFERROR(AVERAGE(Données_RH!K2:K11),0)</f>
        <v/>
      </c>
      <c r="I7" s="19" t="inlineStr">
        <is>
          <t>Marketing</t>
        </is>
      </c>
      <c r="J7" s="20">
        <f>COUNTIF(Données_RH!D$2:D$11,I7)</f>
        <v/>
      </c>
      <c r="K7" s="21">
        <f>IFERROR(AVERAGEIF(Données_RH!D$2:D$11,I7,Données_RH!J$2:J$11),0)</f>
        <v/>
      </c>
    </row>
    <row r="8" ht="28" customHeight="1">
      <c r="A8" s="17" t="inlineStr">
        <is>
          <t>Salaire brut moyen (€)</t>
        </is>
      </c>
      <c r="B8" s="26">
        <f>IFERROR(AVERAGE(Données_RH!J2:J11),0)</f>
        <v/>
      </c>
      <c r="I8" s="23" t="inlineStr">
        <is>
          <t>Production</t>
        </is>
      </c>
      <c r="J8" s="24">
        <f>COUNTIF(Données_RH!D$2:D$11,I8)</f>
        <v/>
      </c>
      <c r="K8" s="25">
        <f>IFERROR(AVERAGEIF(Données_RH!D$2:D$11,I8,Données_RH!J$2:J$11),0)</f>
        <v/>
      </c>
    </row>
    <row r="9" ht="28" customHeight="1">
      <c r="A9" s="17" t="inlineStr">
        <is>
          <t>% Entretiens réalisés</t>
        </is>
      </c>
      <c r="B9" s="22">
        <f>IFERROR(COUNTIF(Données_RH!P2:P11,"Oui")/COUNTA(Données_RH!A2:A11),0)</f>
        <v/>
      </c>
      <c r="I9" s="19" t="inlineStr">
        <is>
          <t>Achats</t>
        </is>
      </c>
      <c r="J9" s="20">
        <f>COUNTIF(Données_RH!D$2:D$11,I9)</f>
        <v/>
      </c>
      <c r="K9" s="21">
        <f>IFERROR(AVERAGEIF(Données_RH!D$2:D$11,I9,Données_RH!J$2:J$11),0)</f>
        <v/>
      </c>
    </row>
    <row r="10" ht="28" customHeight="1">
      <c r="A10" s="17" t="inlineStr">
        <is>
          <t>% Salariés formés 2026</t>
        </is>
      </c>
      <c r="B10" s="22">
        <f>IFERROR(COUNTIF(Données_RH!N2:N11,"Oui")/COUNTA(Données_RH!A2:A11),0)</f>
        <v/>
      </c>
      <c r="I10" s="23" t="inlineStr">
        <is>
          <t>Logistique</t>
        </is>
      </c>
      <c r="J10" s="24">
        <f>COUNTIF(Données_RH!D$2:D$11,I10)</f>
        <v/>
      </c>
      <c r="K10" s="25">
        <f>IFERROR(AVERAGEIF(Données_RH!D$2:D$11,I10,Données_RH!J$2:J$11),0)</f>
        <v/>
      </c>
    </row>
    <row r="11" ht="28" customHeight="1">
      <c r="A11" s="17" t="inlineStr">
        <is>
          <t>Satisfaction moyenne /10</t>
        </is>
      </c>
      <c r="B11" s="27">
        <f>IFERROR(AVERAGE(Données_RH!S2:S11),0)</f>
        <v/>
      </c>
      <c r="I11" s="19" t="inlineStr">
        <is>
          <t>Administratif</t>
        </is>
      </c>
      <c r="J11" s="20">
        <f>COUNTIF(Données_RH!D$2:D$11,I11)</f>
        <v/>
      </c>
      <c r="K11" s="21">
        <f>IFERROR(AVERAGEIF(Données_RH!D$2:D$11,I11,Données_RH!J$2:J$11),0)</f>
        <v/>
      </c>
    </row>
    <row r="12" ht="28" customHeight="1">
      <c r="A12" s="17" t="inlineStr">
        <is>
          <t>Évaluation moyenne /5</t>
        </is>
      </c>
      <c r="B12" s="27">
        <f>IFERROR(AVERAGE(Données_RH!R2:R11),0)</f>
        <v/>
      </c>
      <c r="I12" s="23" t="inlineStr">
        <is>
          <t>Direction</t>
        </is>
      </c>
      <c r="J12" s="24">
        <f>COUNTIF(Données_RH!D$2:D$11,I12)</f>
        <v/>
      </c>
      <c r="K12" s="25">
        <f>IFERROR(AVERAGEIF(Données_RH!D$2:D$11,I12,Données_RH!J$2:J$11),0)</f>
        <v/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0" customWidth="1" min="3" max="3"/>
    <col width="10" customWidth="1" min="4" max="4"/>
    <col width="26" customWidth="1" min="5" max="5"/>
    <col width="18" customWidth="1" min="6" max="6"/>
    <col width="22" customWidth="1" min="7" max="7"/>
    <col width="20" customWidth="1" min="8" max="8"/>
    <col width="20" customWidth="1" min="9" max="9"/>
    <col width="18" customWidth="1" min="10" max="10"/>
  </cols>
  <sheetData>
    <row r="1" ht="32" customHeight="1">
      <c r="A1" s="28" t="inlineStr">
        <is>
          <t>SUIVI MENSUEL RH — 2026</t>
        </is>
      </c>
    </row>
    <row r="2">
      <c r="A2" s="1" t="inlineStr">
        <is>
          <t>Mois</t>
        </is>
      </c>
      <c r="B2" s="1" t="inlineStr">
        <is>
          <t>Effectif moyen</t>
        </is>
      </c>
      <c r="C2" s="1" t="inlineStr">
        <is>
          <t>Entrées</t>
        </is>
      </c>
      <c r="D2" s="1" t="inlineStr">
        <is>
          <t>Sorties</t>
        </is>
      </c>
      <c r="E2" s="1" t="inlineStr">
        <is>
          <t>Jours travaillés théoriques</t>
        </is>
      </c>
      <c r="F2" s="1" t="inlineStr">
        <is>
          <t>Jours d'absence</t>
        </is>
      </c>
      <c r="G2" s="1" t="inlineStr">
        <is>
          <t>Taux d'absentéisme (%)</t>
        </is>
      </c>
      <c r="H2" s="1" t="inlineStr">
        <is>
          <t>Formations réalisées</t>
        </is>
      </c>
      <c r="I2" s="1" t="inlineStr">
        <is>
          <t>Entretiens réalisés</t>
        </is>
      </c>
      <c r="J2" s="1" t="inlineStr">
        <is>
          <t>Taux formation (%)</t>
        </is>
      </c>
    </row>
    <row r="3">
      <c r="A3" s="9" t="inlineStr">
        <is>
          <t>Janvier</t>
        </is>
      </c>
      <c r="B3" s="29" t="n">
        <v>10</v>
      </c>
      <c r="C3" s="29" t="n">
        <v>1</v>
      </c>
      <c r="D3" s="29" t="n">
        <v>0</v>
      </c>
      <c r="E3" s="29" t="n">
        <v>210</v>
      </c>
      <c r="F3" s="29" t="n">
        <v>12</v>
      </c>
      <c r="G3" s="30">
        <f>IFERROR(F3/E3,0)</f>
        <v/>
      </c>
      <c r="H3" s="29" t="n"/>
      <c r="I3" s="29" t="n"/>
      <c r="J3" s="31">
        <f>IFERROR(H3/B3,0)</f>
        <v/>
      </c>
    </row>
    <row r="4">
      <c r="A4" s="2" t="inlineStr">
        <is>
          <t>Février</t>
        </is>
      </c>
      <c r="B4" s="29" t="n">
        <v>10</v>
      </c>
      <c r="C4" s="29" t="n">
        <v>0</v>
      </c>
      <c r="D4" s="29" t="n">
        <v>0</v>
      </c>
      <c r="E4" s="29" t="n">
        <v>190</v>
      </c>
      <c r="F4" s="29" t="n">
        <v>8</v>
      </c>
      <c r="G4" s="32">
        <f>IFERROR(F4/E4,0)</f>
        <v/>
      </c>
      <c r="H4" s="29" t="n"/>
      <c r="I4" s="29" t="n"/>
      <c r="J4" s="33">
        <f>IFERROR(H4/B4,0)</f>
        <v/>
      </c>
    </row>
    <row r="5">
      <c r="A5" s="9" t="inlineStr">
        <is>
          <t>Mars</t>
        </is>
      </c>
      <c r="B5" s="29" t="n">
        <v>10</v>
      </c>
      <c r="C5" s="29" t="n">
        <v>0</v>
      </c>
      <c r="D5" s="29" t="n">
        <v>1</v>
      </c>
      <c r="E5" s="29" t="n">
        <v>210</v>
      </c>
      <c r="F5" s="29" t="n">
        <v>10</v>
      </c>
      <c r="G5" s="30">
        <f>IFERROR(F5/E5,0)</f>
        <v/>
      </c>
      <c r="H5" s="29" t="n"/>
      <c r="I5" s="29" t="n"/>
      <c r="J5" s="31">
        <f>IFERROR(H5/B5,0)</f>
        <v/>
      </c>
    </row>
    <row r="6">
      <c r="A6" s="2" t="inlineStr">
        <is>
          <t>Avril</t>
        </is>
      </c>
      <c r="B6" s="29" t="n">
        <v>10</v>
      </c>
      <c r="C6" s="29" t="n">
        <v>1</v>
      </c>
      <c r="D6" s="29" t="n">
        <v>0</v>
      </c>
      <c r="E6" s="29" t="n">
        <v>200</v>
      </c>
      <c r="F6" s="29" t="n">
        <v>6</v>
      </c>
      <c r="G6" s="32">
        <f>IFERROR(F6/E6,0)</f>
        <v/>
      </c>
      <c r="H6" s="29" t="n"/>
      <c r="I6" s="29" t="n"/>
      <c r="J6" s="33">
        <f>IFERROR(H6/B6,0)</f>
        <v/>
      </c>
    </row>
    <row r="7">
      <c r="A7" s="9" t="inlineStr">
        <is>
          <t>Mai</t>
        </is>
      </c>
      <c r="B7" s="29" t="n">
        <v>10</v>
      </c>
      <c r="C7" s="29" t="n">
        <v>0</v>
      </c>
      <c r="D7" s="29" t="n">
        <v>0</v>
      </c>
      <c r="E7" s="29" t="n">
        <v>170</v>
      </c>
      <c r="F7" s="29" t="n">
        <v>5</v>
      </c>
      <c r="G7" s="30">
        <f>IFERROR(F7/E7,0)</f>
        <v/>
      </c>
      <c r="H7" s="29" t="n"/>
      <c r="I7" s="29" t="n"/>
      <c r="J7" s="31">
        <f>IFERROR(H7/B7,0)</f>
        <v/>
      </c>
    </row>
    <row r="8">
      <c r="A8" s="2" t="inlineStr">
        <is>
          <t>Juin</t>
        </is>
      </c>
      <c r="B8" s="29" t="n">
        <v>10</v>
      </c>
      <c r="C8" s="29" t="n">
        <v>0</v>
      </c>
      <c r="D8" s="29" t="n">
        <v>0</v>
      </c>
      <c r="E8" s="29" t="n">
        <v>210</v>
      </c>
      <c r="F8" s="29" t="n">
        <v>9</v>
      </c>
      <c r="G8" s="32">
        <f>IFERROR(F8/E8,0)</f>
        <v/>
      </c>
      <c r="H8" s="29" t="n"/>
      <c r="I8" s="29" t="n"/>
      <c r="J8" s="33">
        <f>IFERROR(H8/B8,0)</f>
        <v/>
      </c>
    </row>
    <row r="9">
      <c r="A9" s="9" t="inlineStr">
        <is>
          <t>Juillet</t>
        </is>
      </c>
      <c r="B9" s="29" t="n">
        <v>10</v>
      </c>
      <c r="C9" s="29" t="n">
        <v>0</v>
      </c>
      <c r="D9" s="29" t="n">
        <v>1</v>
      </c>
      <c r="E9" s="29" t="n">
        <v>190</v>
      </c>
      <c r="F9" s="29" t="n">
        <v>14</v>
      </c>
      <c r="G9" s="30">
        <f>IFERROR(F9/E9,0)</f>
        <v/>
      </c>
      <c r="H9" s="29" t="n"/>
      <c r="I9" s="29" t="n"/>
      <c r="J9" s="31">
        <f>IFERROR(H9/B9,0)</f>
        <v/>
      </c>
    </row>
    <row r="10">
      <c r="A10" s="2" t="inlineStr">
        <is>
          <t>Août</t>
        </is>
      </c>
      <c r="B10" s="29" t="n">
        <v>10</v>
      </c>
      <c r="C10" s="29" t="n">
        <v>0</v>
      </c>
      <c r="D10" s="29" t="n">
        <v>0</v>
      </c>
      <c r="E10" s="29" t="n">
        <v>180</v>
      </c>
      <c r="F10" s="29" t="n">
        <v>20</v>
      </c>
      <c r="G10" s="32">
        <f>IFERROR(F10/E10,0)</f>
        <v/>
      </c>
      <c r="H10" s="29" t="n"/>
      <c r="I10" s="29" t="n"/>
      <c r="J10" s="33">
        <f>IFERROR(H10/B10,0)</f>
        <v/>
      </c>
    </row>
    <row r="11">
      <c r="A11" s="9" t="inlineStr">
        <is>
          <t>Septembre</t>
        </is>
      </c>
      <c r="B11" s="29" t="n">
        <v>10</v>
      </c>
      <c r="C11" s="29" t="n">
        <v>1</v>
      </c>
      <c r="D11" s="29" t="n">
        <v>0</v>
      </c>
      <c r="E11" s="29" t="n">
        <v>210</v>
      </c>
      <c r="F11" s="29" t="n">
        <v>7</v>
      </c>
      <c r="G11" s="30">
        <f>IFERROR(F11/E11,0)</f>
        <v/>
      </c>
      <c r="H11" s="29" t="n"/>
      <c r="I11" s="29" t="n"/>
      <c r="J11" s="31">
        <f>IFERROR(H11/B11,0)</f>
        <v/>
      </c>
    </row>
    <row r="12">
      <c r="A12" s="2" t="inlineStr">
        <is>
          <t>Octobre</t>
        </is>
      </c>
      <c r="B12" s="29" t="n">
        <v>10</v>
      </c>
      <c r="C12" s="29" t="n">
        <v>0</v>
      </c>
      <c r="D12" s="29" t="n">
        <v>0</v>
      </c>
      <c r="E12" s="29" t="n">
        <v>220</v>
      </c>
      <c r="F12" s="29" t="n">
        <v>6</v>
      </c>
      <c r="G12" s="32">
        <f>IFERROR(F12/E12,0)</f>
        <v/>
      </c>
      <c r="H12" s="29" t="n"/>
      <c r="I12" s="29" t="n"/>
      <c r="J12" s="33">
        <f>IFERROR(H12/B12,0)</f>
        <v/>
      </c>
    </row>
    <row r="13">
      <c r="A13" s="9" t="inlineStr">
        <is>
          <t>Novembre</t>
        </is>
      </c>
      <c r="B13" s="29" t="n">
        <v>10</v>
      </c>
      <c r="C13" s="29" t="n">
        <v>0</v>
      </c>
      <c r="D13" s="29" t="n">
        <v>0</v>
      </c>
      <c r="E13" s="29" t="n">
        <v>210</v>
      </c>
      <c r="F13" s="29" t="n">
        <v>5</v>
      </c>
      <c r="G13" s="30">
        <f>IFERROR(F13/E13,0)</f>
        <v/>
      </c>
      <c r="H13" s="29" t="n"/>
      <c r="I13" s="29" t="n"/>
      <c r="J13" s="31">
        <f>IFERROR(H13/B13,0)</f>
        <v/>
      </c>
    </row>
    <row r="14">
      <c r="A14" s="2" t="inlineStr">
        <is>
          <t>Décembre</t>
        </is>
      </c>
      <c r="B14" s="29" t="n">
        <v>10</v>
      </c>
      <c r="C14" s="29" t="n">
        <v>0</v>
      </c>
      <c r="D14" s="29" t="n">
        <v>1</v>
      </c>
      <c r="E14" s="29" t="n">
        <v>200</v>
      </c>
      <c r="F14" s="29" t="n">
        <v>8</v>
      </c>
      <c r="G14" s="32">
        <f>IFERROR(F14/E14,0)</f>
        <v/>
      </c>
      <c r="H14" s="29" t="n"/>
      <c r="I14" s="29" t="n"/>
      <c r="J14" s="33">
        <f>IFERROR(H14/B14,0)</f>
        <v/>
      </c>
    </row>
    <row r="15" ht="22" customHeight="1">
      <c r="A15" s="34" t="inlineStr">
        <is>
          <t>TOTAL / MOYENNE</t>
        </is>
      </c>
      <c r="B15" s="35">
        <f>IFERROR(AVERAGE(B3:B14),0)</f>
        <v/>
      </c>
      <c r="C15" s="36">
        <f>SUM(C3:C14)</f>
        <v/>
      </c>
      <c r="D15" s="36">
        <f>SUM(D3:D14)</f>
        <v/>
      </c>
      <c r="E15" s="36">
        <f>SUM(E3:E14)</f>
        <v/>
      </c>
      <c r="F15" s="36">
        <f>SUM(F3:F14)</f>
        <v/>
      </c>
      <c r="G15" s="37">
        <f>IFERROR(AVERAGE(G3:G14),0)</f>
        <v/>
      </c>
      <c r="H15" s="36">
        <f>SUM(H3:H14)</f>
        <v/>
      </c>
      <c r="I15" s="36">
        <f>SUM(I3:I14)</f>
        <v/>
      </c>
      <c r="J15" s="38">
        <f>IFERROR(AVERAGE(J3:J14),0)</f>
        <v/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50" customWidth="1" min="2" max="2"/>
    <col width="20" customWidth="1" min="3" max="3"/>
    <col width="28" customWidth="1" min="4" max="4"/>
  </cols>
  <sheetData>
    <row r="1" ht="36" customHeight="1">
      <c r="A1" s="39" t="inlineStr">
        <is>
          <t>MODE D'EMPLOI — TABLEAU DE BORD RH 2026</t>
        </is>
      </c>
    </row>
    <row r="3" ht="50" customHeight="1">
      <c r="A3" s="40" t="inlineStr">
        <is>
          <t>FEUILLE</t>
        </is>
      </c>
      <c r="B3" s="40" t="inlineStr">
        <is>
          <t>DESCRIPTION</t>
        </is>
      </c>
      <c r="C3" s="40" t="inlineStr">
        <is>
          <t>COLONNES SAISIE</t>
        </is>
      </c>
      <c r="D3" s="40" t="inlineStr">
        <is>
          <t>REMARQUE</t>
        </is>
      </c>
    </row>
    <row r="4" ht="50" customHeight="1">
      <c r="A4" s="41" t="inlineStr">
        <is>
          <t>Données_RH</t>
        </is>
      </c>
      <c r="B4" s="41" t="inlineStr">
        <is>
          <t>Base principale : un collaborateur par ligne. Contient les infos RH, salaires, absences, formations et entretiens.</t>
        </is>
      </c>
      <c r="C4" s="41" t="inlineStr">
        <is>
          <t>L (Jours absence), N (Formation), P (Entretien), H (Contrat)</t>
        </is>
      </c>
      <c r="D4" s="41" t="inlineStr">
        <is>
          <t>Les cellules jaunes sont éditables.</t>
        </is>
      </c>
    </row>
    <row r="5" ht="50" customHeight="1">
      <c r="A5" s="42" t="inlineStr">
        <is>
          <t>Tableau_de_bord</t>
        </is>
      </c>
      <c r="B5" s="42" t="inlineStr">
        <is>
          <t>Synthèse automatique des KPI RH. Les valeurs se mettent à jour automatiquement dès que Données_RH est modifiée.</t>
        </is>
      </c>
      <c r="C5" s="42" t="inlineStr">
        <is>
          <t>Aucune — lecture seule</t>
        </is>
      </c>
      <c r="D5" s="42" t="inlineStr">
        <is>
          <t>Consulter avant tout reporting.</t>
        </is>
      </c>
    </row>
    <row r="6" ht="50" customHeight="1">
      <c r="A6" s="41" t="inlineStr">
        <is>
          <t>Suivi_Mensuel</t>
        </is>
      </c>
      <c r="B6" s="41" t="inlineStr">
        <is>
          <t>Suivi mensuel : entrées/sorties, absences, formations. Saisir chaque mois les colonnes jaunes.</t>
        </is>
      </c>
      <c r="C6" s="41" t="inlineStr">
        <is>
          <t>B (Effectif), C (Entrées), D (Sorties), E (Jours théoriques), F (Jours absence), H (Formations), I (Entretiens)</t>
        </is>
      </c>
      <c r="D6" s="41" t="inlineStr">
        <is>
          <t>Le taux d'absentéisme est calculé auto.</t>
        </is>
      </c>
    </row>
    <row r="8" ht="24" customHeight="1">
      <c r="A8" s="16" t="inlineStr">
        <is>
          <t>FORMATS ET CONVENTIONS</t>
        </is>
      </c>
    </row>
    <row r="9" ht="36" customHeight="1">
      <c r="A9" s="42" t="inlineStr">
        <is>
          <t>Dates</t>
        </is>
      </c>
      <c r="B9" s="42" t="inlineStr">
        <is>
          <t>Format JJ/MM/AAAA (ex. : 15/03/2026)</t>
        </is>
      </c>
      <c r="C9" s="42" t="inlineStr">
        <is>
          <t>Toujours utiliser ce format pour les dates.</t>
        </is>
      </c>
      <c r="D9" s="42" t="inlineStr"/>
    </row>
    <row r="10" ht="36" customHeight="1">
      <c r="A10" s="41" t="inlineStr">
        <is>
          <t>Montants €</t>
        </is>
      </c>
      <c r="B10" s="41" t="inlineStr">
        <is>
          <t>Format : 3 500,00 € (espace milliers, virgule décimale)</t>
        </is>
      </c>
      <c r="C10" s="41" t="inlineStr">
        <is>
          <t>Ne pas saisir le symbole €, il est ajouté automatiquement.</t>
        </is>
      </c>
      <c r="D10" s="41" t="inlineStr"/>
    </row>
    <row r="11" ht="36" customHeight="1">
      <c r="A11" s="42" t="inlineStr">
        <is>
          <t>Pourcentages</t>
        </is>
      </c>
      <c r="B11" s="42" t="inlineStr">
        <is>
          <t>Format : 5,2 % (affiché automatiquement)</t>
        </is>
      </c>
      <c r="C11" s="42" t="inlineStr">
        <is>
          <t>Saisir la valeur brute (ex. : 5.2 pour 5,2 %).</t>
        </is>
      </c>
      <c r="D11" s="42" t="inlineStr"/>
    </row>
    <row r="12" ht="36" customHeight="1">
      <c r="A12" s="41" t="inlineStr">
        <is>
          <t>Listes</t>
        </is>
      </c>
      <c r="B12" s="41" t="inlineStr">
        <is>
          <t>CDI / CDD / Alternance / Stage — Oui / Non</t>
        </is>
      </c>
      <c r="C12" s="41" t="inlineStr">
        <is>
          <t>Utiliser les listes déroulantes pour éviter les erreurs.</t>
        </is>
      </c>
      <c r="D12" s="41" t="inlineStr"/>
    </row>
    <row r="13" ht="36" customHeight="1">
      <c r="A13" s="42" t="inlineStr">
        <is>
          <t>Couleurs</t>
        </is>
      </c>
      <c r="B13" s="42" t="inlineStr">
        <is>
          <t>Jaune = saisie | Rouge = alerte | Vert = bon résultat</t>
        </is>
      </c>
      <c r="C13" s="42" t="inlineStr">
        <is>
          <t>Ne pas modifier les cellules non jaunes.</t>
        </is>
      </c>
      <c r="D13" s="42" t="inlineStr"/>
    </row>
    <row r="15" ht="24" customHeight="1">
      <c r="A15" s="16" t="inlineStr">
        <is>
          <t>INDICATEURS KPI — SIGNIFICATION</t>
        </is>
      </c>
    </row>
    <row r="16" ht="28" customHeight="1">
      <c r="A16" s="43" t="inlineStr">
        <is>
          <t>Effectif total</t>
        </is>
      </c>
      <c r="B16" s="41" t="inlineStr">
        <is>
          <t>Nombre de collaborateurs enregistrés dans Données_RH.</t>
        </is>
      </c>
      <c r="C16" s="41" t="inlineStr">
        <is>
          <t>&gt; 0</t>
        </is>
      </c>
      <c r="D16" s="41" t="inlineStr"/>
    </row>
    <row r="17" ht="28" customHeight="1">
      <c r="A17" s="44" t="inlineStr">
        <is>
          <t>% CDI</t>
        </is>
      </c>
      <c r="B17" s="42" t="inlineStr">
        <is>
          <t>Part des CDI dans l'effectif total.</t>
        </is>
      </c>
      <c r="C17" s="42" t="inlineStr">
        <is>
          <t>Objectif &gt; 70 %</t>
        </is>
      </c>
      <c r="D17" s="42" t="inlineStr"/>
    </row>
    <row r="18" ht="28" customHeight="1">
      <c r="A18" s="43" t="inlineStr">
        <is>
          <t>Taux absentéisme moyen</t>
        </is>
      </c>
      <c r="B18" s="41" t="inlineStr">
        <is>
          <t>Moyenne des taux d'absence individuels (jours abs./220).</t>
        </is>
      </c>
      <c r="C18" s="41" t="inlineStr">
        <is>
          <t>Seuil alerte &gt; 5 %</t>
        </is>
      </c>
      <c r="D18" s="41" t="inlineStr"/>
    </row>
    <row r="19" ht="28" customHeight="1">
      <c r="A19" s="44" t="inlineStr">
        <is>
          <t>Salaire brut moyen</t>
        </is>
      </c>
      <c r="B19" s="42" t="inlineStr">
        <is>
          <t>Moyenne des salaires bruts mensuels en €.</t>
        </is>
      </c>
      <c r="C19" s="42" t="inlineStr">
        <is>
          <t>Comparaison marché</t>
        </is>
      </c>
      <c r="D19" s="42" t="inlineStr"/>
    </row>
    <row r="20" ht="28" customHeight="1">
      <c r="A20" s="43" t="inlineStr">
        <is>
          <t>% Entretiens réalisés</t>
        </is>
      </c>
      <c r="B20" s="41" t="inlineStr">
        <is>
          <t>Part des collaborateurs ayant eu un entretien annuel.</t>
        </is>
      </c>
      <c r="C20" s="41" t="inlineStr">
        <is>
          <t>Objectif 100 %</t>
        </is>
      </c>
      <c r="D20" s="41" t="inlineStr"/>
    </row>
    <row r="21" ht="28" customHeight="1">
      <c r="A21" s="44" t="inlineStr">
        <is>
          <t>% Salariés formés 2026</t>
        </is>
      </c>
      <c r="B21" s="42" t="inlineStr">
        <is>
          <t>Part des collaborateurs ayant suivi au moins 1 formation.</t>
        </is>
      </c>
      <c r="C21" s="42" t="inlineStr">
        <is>
          <t>Objectif &gt; 80 %</t>
        </is>
      </c>
      <c r="D21" s="42" t="inlineStr"/>
    </row>
    <row r="22" ht="28" customHeight="1">
      <c r="A22" s="43" t="inlineStr">
        <is>
          <t>Satisfaction moyenne</t>
        </is>
      </c>
      <c r="B22" s="41" t="inlineStr">
        <is>
          <t>Moyenne des scores de satisfaction (sur 10).</t>
        </is>
      </c>
      <c r="C22" s="41" t="inlineStr">
        <is>
          <t>Alerte &lt; 7</t>
        </is>
      </c>
      <c r="D22" s="41" t="inlineStr"/>
    </row>
    <row r="23" ht="28" customHeight="1">
      <c r="A23" s="44" t="inlineStr">
        <is>
          <t>Évaluation moyenne</t>
        </is>
      </c>
      <c r="B23" s="42" t="inlineStr">
        <is>
          <t>Moyenne des évaluations annuelles (sur 5).</t>
        </is>
      </c>
      <c r="C23" s="42" t="inlineStr">
        <is>
          <t>Alerte &lt; 3</t>
        </is>
      </c>
      <c r="D23" s="42" t="inlineStr"/>
    </row>
  </sheetData>
  <mergeCells count="3">
    <mergeCell ref="A1:D1"/>
    <mergeCell ref="A8:D8"/>
    <mergeCell ref="A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2026-07-01T07:53:42Z</dcterms:created>
  <dcterms:modified xmlns:dcterms="http://purl.org/dc/terms/" xmlns:xsi="http://www.w3.org/2001/XMLSchema-instance" xsi:type="dcterms:W3CDTF">2026-07-01T07:53:42Z</dcterms:modified>
</cp:coreProperties>
</file>