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lux de trésorerie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Référentiels" sheetId="3" state="visible" r:id="rId3"/>
    <sheet xmlns:r="http://schemas.openxmlformats.org/officeDocument/2006/relationships" name="Mode d'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/MM/YYYY"/>
    <numFmt numFmtId="166" formatCode="#\ ##0.00\ &quot;€&quot;"/>
    <numFmt numFmtId="167" formatCode="0.0%"/>
  </numFmts>
  <fonts count="9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  <sz val="11"/>
    </font>
    <font>
      <b val="1"/>
    </font>
    <font>
      <b val="1"/>
      <color rgb="00FFFFFF"/>
    </font>
    <font>
      <b val="1"/>
      <color rgb="00C8102E"/>
      <sz val="11"/>
    </font>
    <font>
      <b val="1"/>
      <sz val="10"/>
    </font>
    <font>
      <b val="1"/>
      <color rgb="00FFFFFF"/>
      <sz val="13"/>
    </font>
    <font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C8102E"/>
      </patternFill>
    </fill>
    <fill>
      <patternFill patternType="solid">
        <fgColor rgb="00FFF1F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/>
    </xf>
    <xf numFmtId="166" fontId="0" fillId="3" borderId="1" applyAlignment="1" pivotButton="0" quotePrefix="0" xfId="0">
      <alignment horizontal="left" vertical="center"/>
    </xf>
    <xf numFmtId="167" fontId="0" fillId="3" borderId="1" applyAlignment="1" pivotButton="0" quotePrefix="0" xfId="0">
      <alignment horizontal="left" vertical="center"/>
    </xf>
    <xf numFmtId="166" fontId="0" fillId="4" borderId="1" applyAlignment="1" pivotButton="0" quotePrefix="0" xfId="0">
      <alignment horizontal="left" vertical="center"/>
    </xf>
    <xf numFmtId="165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/>
    </xf>
    <xf numFmtId="166" fontId="0" fillId="5" borderId="1" applyAlignment="1" pivotButton="0" quotePrefix="0" xfId="0">
      <alignment horizontal="left" vertical="center"/>
    </xf>
    <xf numFmtId="0" fontId="0" fillId="6" borderId="1" pivotButton="0" quotePrefix="0" xfId="0"/>
    <xf numFmtId="0" fontId="3" fillId="6" borderId="1" pivotButton="0" quotePrefix="0" xfId="0"/>
    <xf numFmtId="166" fontId="4" fillId="6" borderId="1" applyAlignment="1" pivotButton="0" quotePrefix="0" xfId="0">
      <alignment horizontal="right" vertical="center"/>
    </xf>
    <xf numFmtId="0" fontId="5" fillId="7" borderId="0" pivotButton="0" quotePrefix="0" xfId="0"/>
    <xf numFmtId="0" fontId="6" fillId="5" borderId="1" applyAlignment="1" pivotButton="0" quotePrefix="0" xfId="0">
      <alignment horizontal="left" vertical="center"/>
    </xf>
    <xf numFmtId="166" fontId="0" fillId="3" borderId="1" applyAlignment="1" pivotButton="0" quotePrefix="0" xfId="0">
      <alignment horizontal="right" vertical="center"/>
    </xf>
    <xf numFmtId="0" fontId="0" fillId="0" borderId="1" pivotButton="0" quotePrefix="0" xfId="0"/>
    <xf numFmtId="0" fontId="6" fillId="4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right" vertical="center"/>
    </xf>
    <xf numFmtId="167" fontId="0" fillId="3" borderId="1" applyAlignment="1" pivotButton="0" quotePrefix="0" xfId="0">
      <alignment horizontal="right" vertical="center"/>
    </xf>
    <xf numFmtId="166" fontId="0" fillId="4" borderId="1" applyAlignment="1" pivotButton="0" quotePrefix="0" xfId="0">
      <alignment horizontal="right" vertical="center"/>
    </xf>
    <xf numFmtId="167" fontId="0" fillId="4" borderId="1" applyAlignment="1" pivotButton="0" quotePrefix="0" xfId="0">
      <alignment horizontal="right" vertical="center"/>
    </xf>
    <xf numFmtId="166" fontId="0" fillId="5" borderId="1" applyAlignment="1" pivotButton="0" quotePrefix="0" xfId="0">
      <alignment horizontal="right" vertical="center"/>
    </xf>
    <xf numFmtId="167" fontId="0" fillId="5" borderId="1" applyAlignment="1" pivotButton="0" quotePrefix="0" xfId="0">
      <alignment horizontal="right" vertical="center"/>
    </xf>
    <xf numFmtId="0" fontId="4" fillId="6" borderId="1" pivotButton="0" quotePrefix="0" xfId="0"/>
    <xf numFmtId="0" fontId="3" fillId="0" borderId="0" pivotButton="0" quotePrefix="0" xfId="0"/>
    <xf numFmtId="166" fontId="0" fillId="0" borderId="0" pivotButton="0" quotePrefix="0" xfId="0"/>
    <xf numFmtId="0" fontId="7" fillId="2" borderId="0" applyAlignment="1" pivotButton="0" quotePrefix="0" xfId="0">
      <alignment horizontal="center" vertical="center" wrapText="1"/>
    </xf>
    <xf numFmtId="167" fontId="0" fillId="5" borderId="1" applyAlignment="1" pivotButton="0" quotePrefix="0" xfId="0">
      <alignment horizontal="center" vertical="center" wrapText="1"/>
    </xf>
    <xf numFmtId="167" fontId="0" fillId="4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solde cumulé par mois</a:t>
            </a:r>
          </a:p>
        </rich>
      </tx>
    </title>
    <plotArea>
      <lineChart>
        <grouping val="standard"/>
        <ser>
          <idx val="0"/>
          <order val="0"/>
          <tx>
            <strRef>
              <f>'Synthèse'!E14</f>
            </strRef>
          </tx>
          <spPr>
            <a:ln xmlns:a="http://schemas.openxmlformats.org/drawingml/2006/main" w="25000">
              <a:solidFill>
                <a:srgbClr val="1E293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'Synthèse'!$A$15:$A$17</f>
            </numRef>
          </cat>
          <val>
            <numRef>
              <f>'Synthèse'!$E$15:$E$17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Solde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Encaissements vs Décaissements par mois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'Synthèse'!B14</f>
            </strRef>
          </tx>
          <spPr>
            <a:solidFill xmlns:a="http://schemas.openxmlformats.org/drawingml/2006/main">
              <a:srgbClr val="16A34A"/>
            </a:solidFill>
            <a:ln xmlns:a="http://schemas.openxmlformats.org/drawingml/2006/main">
              <a:prstDash val="solid"/>
            </a:ln>
          </spPr>
          <cat>
            <numRef>
              <f>'Synthèse'!$A$15:$A$17</f>
            </numRef>
          </cat>
          <val>
            <numRef>
              <f>'Synthèse'!$B$15:$B$17</f>
            </numRef>
          </val>
        </ser>
        <ser>
          <idx val="1"/>
          <order val="1"/>
          <tx>
            <strRef>
              <f>'Synthèse'!C14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'Synthèse'!$A$15:$A$17</f>
            </numRef>
          </cat>
          <val>
            <numRef>
              <f>'Synthèse'!$C$15:$C$17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décaissements par catégorie</a:t>
            </a:r>
          </a:p>
        </rich>
      </tx>
    </title>
    <plotArea>
      <pieChart>
        <varyColors val="1"/>
        <ser>
          <idx val="0"/>
          <order val="0"/>
          <tx>
            <strRef>
              <f>'Synthèse'!B35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'Synthèse'!$A$36:$A$40</f>
            </numRef>
          </cat>
          <val>
            <numRef>
              <f>'Synthèse'!$B$36:$B$40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8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19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8</col>
      <colOff>0</colOff>
      <row>36</row>
      <rowOff>0</rowOff>
    </from>
    <ext cx="6480000" cy="50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7" customWidth="1" min="2" max="2"/>
    <col width="16" customWidth="1" min="3" max="3"/>
    <col width="18" customWidth="1" min="4" max="4"/>
    <col width="26" customWidth="1" min="5" max="5"/>
    <col width="22" customWidth="1" min="6" max="6"/>
    <col width="14" customWidth="1" min="7" max="7"/>
    <col width="16" customWidth="1" min="8" max="8"/>
    <col width="14" customWidth="1" min="9" max="9"/>
    <col width="8" customWidth="1" min="10" max="10"/>
    <col width="12" customWidth="1" min="11" max="11"/>
    <col width="14" customWidth="1" min="12" max="12"/>
    <col width="9" customWidth="1" min="13" max="13"/>
    <col width="14" customWidth="1" min="14" max="14"/>
    <col width="14" customWidth="1" min="15" max="15"/>
    <col width="11" customWidth="1" min="16" max="16"/>
  </cols>
  <sheetData>
    <row r="1" ht="30" customHeight="1">
      <c r="A1" s="1" t="inlineStr">
        <is>
          <t>TABLEAU DE FLUX DE TRÉSORERIE — 2026</t>
        </is>
      </c>
    </row>
    <row r="2" ht="35" customHeight="1">
      <c r="A2" s="2" t="inlineStr">
        <is>
          <t>Date</t>
        </is>
      </c>
      <c r="B2" s="2" t="inlineStr">
        <is>
          <t>Mois</t>
        </is>
      </c>
      <c r="C2" s="2" t="inlineStr">
        <is>
          <t>Type de flux</t>
        </is>
      </c>
      <c r="D2" s="2" t="inlineStr">
        <is>
          <t>Catégorie</t>
        </is>
      </c>
      <c r="E2" s="2" t="inlineStr">
        <is>
          <t>Libellé</t>
        </is>
      </c>
      <c r="F2" s="2" t="inlineStr">
        <is>
          <t>Client / Fournisseur</t>
        </is>
      </c>
      <c r="G2" s="2" t="inlineStr">
        <is>
          <t>Ville</t>
        </is>
      </c>
      <c r="H2" s="2" t="inlineStr">
        <is>
          <t>Mode de paiement</t>
        </is>
      </c>
      <c r="I2" s="2" t="inlineStr">
        <is>
          <t>Montant HT</t>
        </is>
      </c>
      <c r="J2" s="2" t="inlineStr">
        <is>
          <t>TVA %</t>
        </is>
      </c>
      <c r="K2" s="2" t="inlineStr">
        <is>
          <t>TVA €</t>
        </is>
      </c>
      <c r="L2" s="2" t="inlineStr">
        <is>
          <t>Montant TTC</t>
        </is>
      </c>
      <c r="M2" s="2" t="inlineStr">
        <is>
          <t>Sens</t>
        </is>
      </c>
      <c r="N2" s="2" t="inlineStr">
        <is>
          <t>Flux net</t>
        </is>
      </c>
      <c r="O2" s="2" t="inlineStr">
        <is>
          <t>Solde cumulé</t>
        </is>
      </c>
      <c r="P2" s="2" t="inlineStr">
        <is>
          <t>Statut</t>
        </is>
      </c>
    </row>
    <row r="3">
      <c r="A3" s="3" t="n">
        <v>46027</v>
      </c>
      <c r="B3" s="4">
        <f>MONTH(A3)</f>
        <v/>
      </c>
      <c r="C3" s="4" t="inlineStr">
        <is>
          <t>Encaissement</t>
        </is>
      </c>
      <c r="D3" s="5" t="inlineStr">
        <is>
          <t>Ventes</t>
        </is>
      </c>
      <c r="E3" s="5" t="inlineStr">
        <is>
          <t>Vente janvier Q1</t>
        </is>
      </c>
      <c r="F3" s="5" t="inlineStr">
        <is>
          <t>Sophie Martin</t>
        </is>
      </c>
      <c r="G3" s="5" t="inlineStr">
        <is>
          <t>Paris</t>
        </is>
      </c>
      <c r="H3" s="4" t="inlineStr">
        <is>
          <t>Virement</t>
        </is>
      </c>
      <c r="I3" s="6" t="n">
        <v>12500</v>
      </c>
      <c r="J3" s="7" t="n">
        <v>0.2</v>
      </c>
      <c r="K3" s="8">
        <f>I3*J3</f>
        <v/>
      </c>
      <c r="L3" s="8">
        <f>I3+K3</f>
        <v/>
      </c>
      <c r="M3" s="4" t="inlineStr">
        <is>
          <t>Entrée</t>
        </is>
      </c>
      <c r="N3" s="8">
        <f>IF(C3="Encaissement",L3,-L3)</f>
        <v/>
      </c>
      <c r="O3" s="8">
        <f>N3</f>
        <v/>
      </c>
      <c r="P3" s="4" t="inlineStr">
        <is>
          <t>Réalisé</t>
        </is>
      </c>
    </row>
    <row r="4">
      <c r="A4" s="9" t="n">
        <v>46034</v>
      </c>
      <c r="B4" s="10">
        <f>MONTH(A4)</f>
        <v/>
      </c>
      <c r="C4" s="10" t="inlineStr">
        <is>
          <t>Décaissement</t>
        </is>
      </c>
      <c r="D4" s="11" t="inlineStr">
        <is>
          <t>Salaires</t>
        </is>
      </c>
      <c r="E4" s="11" t="inlineStr">
        <is>
          <t>Paie janvier</t>
        </is>
      </c>
      <c r="F4" s="11" t="inlineStr">
        <is>
          <t>Paie janvier</t>
        </is>
      </c>
      <c r="G4" s="11" t="inlineStr">
        <is>
          <t>Lyon</t>
        </is>
      </c>
      <c r="H4" s="10" t="inlineStr">
        <is>
          <t>Virement</t>
        </is>
      </c>
      <c r="I4" s="6" t="n">
        <v>8400</v>
      </c>
      <c r="J4" s="7" t="n">
        <v>0</v>
      </c>
      <c r="K4" s="12">
        <f>I4*J4</f>
        <v/>
      </c>
      <c r="L4" s="12">
        <f>I4+K4</f>
        <v/>
      </c>
      <c r="M4" s="10" t="inlineStr">
        <is>
          <t>Sortie</t>
        </is>
      </c>
      <c r="N4" s="12">
        <f>IF(C4="Encaissement",L4,-L4)</f>
        <v/>
      </c>
      <c r="O4" s="12">
        <f>O3+N4</f>
        <v/>
      </c>
      <c r="P4" s="10" t="inlineStr">
        <is>
          <t>Réalisé</t>
        </is>
      </c>
    </row>
    <row r="5">
      <c r="A5" s="3" t="n">
        <v>46040</v>
      </c>
      <c r="B5" s="4">
        <f>MONTH(A5)</f>
        <v/>
      </c>
      <c r="C5" s="4" t="inlineStr">
        <is>
          <t>Décaissement</t>
        </is>
      </c>
      <c r="D5" s="5" t="inlineStr">
        <is>
          <t>Fournisseurs</t>
        </is>
      </c>
      <c r="E5" s="5" t="inlineStr">
        <is>
          <t>Achat fournitures</t>
        </is>
      </c>
      <c r="F5" s="5" t="inlineStr">
        <is>
          <t>PapierPro SARL</t>
        </is>
      </c>
      <c r="G5" s="5" t="inlineStr">
        <is>
          <t>Bordeaux</t>
        </is>
      </c>
      <c r="H5" s="4" t="inlineStr">
        <is>
          <t>Chèque</t>
        </is>
      </c>
      <c r="I5" s="6" t="n">
        <v>2150</v>
      </c>
      <c r="J5" s="7" t="n">
        <v>0.2</v>
      </c>
      <c r="K5" s="8">
        <f>I5*J5</f>
        <v/>
      </c>
      <c r="L5" s="8">
        <f>I5+K5</f>
        <v/>
      </c>
      <c r="M5" s="4" t="inlineStr">
        <is>
          <t>Sortie</t>
        </is>
      </c>
      <c r="N5" s="8">
        <f>IF(C5="Encaissement",L5,-L5)</f>
        <v/>
      </c>
      <c r="O5" s="8">
        <f>O4+N5</f>
        <v/>
      </c>
      <c r="P5" s="4" t="inlineStr">
        <is>
          <t>Réalisé</t>
        </is>
      </c>
    </row>
    <row r="6">
      <c r="A6" s="9" t="n">
        <v>46047</v>
      </c>
      <c r="B6" s="10">
        <f>MONTH(A6)</f>
        <v/>
      </c>
      <c r="C6" s="10" t="inlineStr">
        <is>
          <t>Encaissement</t>
        </is>
      </c>
      <c r="D6" s="11" t="inlineStr">
        <is>
          <t>Ventes</t>
        </is>
      </c>
      <c r="E6" s="11" t="inlineStr">
        <is>
          <t>Vente janvier Q2</t>
        </is>
      </c>
      <c r="F6" s="11" t="inlineStr">
        <is>
          <t>Julien Bernard</t>
        </is>
      </c>
      <c r="G6" s="11" t="inlineStr">
        <is>
          <t>Lille</t>
        </is>
      </c>
      <c r="H6" s="10" t="inlineStr">
        <is>
          <t>Virement</t>
        </is>
      </c>
      <c r="I6" s="6" t="n">
        <v>9800</v>
      </c>
      <c r="J6" s="7" t="n">
        <v>0.2</v>
      </c>
      <c r="K6" s="12">
        <f>I6*J6</f>
        <v/>
      </c>
      <c r="L6" s="12">
        <f>I6+K6</f>
        <v/>
      </c>
      <c r="M6" s="10" t="inlineStr">
        <is>
          <t>Entrée</t>
        </is>
      </c>
      <c r="N6" s="12">
        <f>IF(C6="Encaissement",L6,-L6)</f>
        <v/>
      </c>
      <c r="O6" s="12">
        <f>O5+N6</f>
        <v/>
      </c>
      <c r="P6" s="10" t="inlineStr">
        <is>
          <t>Réalisé</t>
        </is>
      </c>
    </row>
    <row r="7">
      <c r="A7" s="3" t="n">
        <v>46055</v>
      </c>
      <c r="B7" s="4">
        <f>MONTH(A7)</f>
        <v/>
      </c>
      <c r="C7" s="4" t="inlineStr">
        <is>
          <t>Décaissement</t>
        </is>
      </c>
      <c r="D7" s="5" t="inlineStr">
        <is>
          <t>Loyer</t>
        </is>
      </c>
      <c r="E7" s="5" t="inlineStr">
        <is>
          <t>Bail commercial</t>
        </is>
      </c>
      <c r="F7" s="5" t="inlineStr">
        <is>
          <t>Bail commercial</t>
        </is>
      </c>
      <c r="G7" s="5" t="inlineStr">
        <is>
          <t>Marseille</t>
        </is>
      </c>
      <c r="H7" s="4" t="inlineStr">
        <is>
          <t>Prélèvement</t>
        </is>
      </c>
      <c r="I7" s="6" t="n">
        <v>3200</v>
      </c>
      <c r="J7" s="7" t="n">
        <v>0</v>
      </c>
      <c r="K7" s="8">
        <f>I7*J7</f>
        <v/>
      </c>
      <c r="L7" s="8">
        <f>I7+K7</f>
        <v/>
      </c>
      <c r="M7" s="4" t="inlineStr">
        <is>
          <t>Sortie</t>
        </is>
      </c>
      <c r="N7" s="8">
        <f>IF(C7="Encaissement",L7,-L7)</f>
        <v/>
      </c>
      <c r="O7" s="8">
        <f>O6+N7</f>
        <v/>
      </c>
      <c r="P7" s="4" t="inlineStr">
        <is>
          <t>Réalisé</t>
        </is>
      </c>
    </row>
    <row r="8">
      <c r="A8" s="9" t="n">
        <v>46063</v>
      </c>
      <c r="B8" s="10">
        <f>MONTH(A8)</f>
        <v/>
      </c>
      <c r="C8" s="10" t="inlineStr">
        <is>
          <t>Encaissement</t>
        </is>
      </c>
      <c r="D8" s="11" t="inlineStr">
        <is>
          <t>Ventes</t>
        </is>
      </c>
      <c r="E8" s="11" t="inlineStr">
        <is>
          <t>Vente février</t>
        </is>
      </c>
      <c r="F8" s="11" t="inlineStr">
        <is>
          <t>Camille Dupont</t>
        </is>
      </c>
      <c r="G8" s="11" t="inlineStr">
        <is>
          <t>Toulouse</t>
        </is>
      </c>
      <c r="H8" s="10" t="inlineStr">
        <is>
          <t>Virement</t>
        </is>
      </c>
      <c r="I8" s="6" t="n">
        <v>15000</v>
      </c>
      <c r="J8" s="7" t="n">
        <v>0.2</v>
      </c>
      <c r="K8" s="12">
        <f>I8*J8</f>
        <v/>
      </c>
      <c r="L8" s="12">
        <f>I8+K8</f>
        <v/>
      </c>
      <c r="M8" s="10" t="inlineStr">
        <is>
          <t>Entrée</t>
        </is>
      </c>
      <c r="N8" s="12">
        <f>IF(C8="Encaissement",L8,-L8)</f>
        <v/>
      </c>
      <c r="O8" s="12">
        <f>O7+N8</f>
        <v/>
      </c>
      <c r="P8" s="10" t="inlineStr">
        <is>
          <t>Réalisé</t>
        </is>
      </c>
    </row>
    <row r="9">
      <c r="A9" s="3" t="n">
        <v>46070</v>
      </c>
      <c r="B9" s="4">
        <f>MONTH(A9)</f>
        <v/>
      </c>
      <c r="C9" s="4" t="inlineStr">
        <is>
          <t>Décaissement</t>
        </is>
      </c>
      <c r="D9" s="5" t="inlineStr">
        <is>
          <t>Urssaf</t>
        </is>
      </c>
      <c r="E9" s="5" t="inlineStr">
        <is>
          <t>Cotisations sociales</t>
        </is>
      </c>
      <c r="F9" s="5" t="inlineStr">
        <is>
          <t>Cotisations sociales</t>
        </is>
      </c>
      <c r="G9" s="5" t="inlineStr">
        <is>
          <t>Nantes</t>
        </is>
      </c>
      <c r="H9" s="4" t="inlineStr">
        <is>
          <t>Prélèvement</t>
        </is>
      </c>
      <c r="I9" s="6" t="n">
        <v>4100</v>
      </c>
      <c r="J9" s="7" t="n">
        <v>0</v>
      </c>
      <c r="K9" s="8">
        <f>I9*J9</f>
        <v/>
      </c>
      <c r="L9" s="8">
        <f>I9+K9</f>
        <v/>
      </c>
      <c r="M9" s="4" t="inlineStr">
        <is>
          <t>Sortie</t>
        </is>
      </c>
      <c r="N9" s="8">
        <f>IF(C9="Encaissement",L9,-L9)</f>
        <v/>
      </c>
      <c r="O9" s="8">
        <f>O8+N9</f>
        <v/>
      </c>
      <c r="P9" s="4" t="inlineStr">
        <is>
          <t>Réalisé</t>
        </is>
      </c>
    </row>
    <row r="10">
      <c r="A10" s="9" t="n">
        <v>46085</v>
      </c>
      <c r="B10" s="10">
        <f>MONTH(A10)</f>
        <v/>
      </c>
      <c r="C10" s="10" t="inlineStr">
        <is>
          <t>Encaissement</t>
        </is>
      </c>
      <c r="D10" s="11" t="inlineStr">
        <is>
          <t>Divers</t>
        </is>
      </c>
      <c r="E10" s="11" t="inlineStr">
        <is>
          <t>Apport bancaire</t>
        </is>
      </c>
      <c r="F10" s="11" t="inlineStr">
        <is>
          <t>Banque</t>
        </is>
      </c>
      <c r="G10" s="11" t="inlineStr">
        <is>
          <t>Strasbourg</t>
        </is>
      </c>
      <c r="H10" s="10" t="inlineStr">
        <is>
          <t>Virement</t>
        </is>
      </c>
      <c r="I10" s="6" t="n">
        <v>6000</v>
      </c>
      <c r="J10" s="7" t="n">
        <v>0</v>
      </c>
      <c r="K10" s="12">
        <f>I10*J10</f>
        <v/>
      </c>
      <c r="L10" s="12">
        <f>I10+K10</f>
        <v/>
      </c>
      <c r="M10" s="10" t="inlineStr">
        <is>
          <t>Entrée</t>
        </is>
      </c>
      <c r="N10" s="12">
        <f>IF(C10="Encaissement",L10,-L10)</f>
        <v/>
      </c>
      <c r="O10" s="12">
        <f>O9+N10</f>
        <v/>
      </c>
      <c r="P10" s="10" t="inlineStr">
        <is>
          <t>Prévu</t>
        </is>
      </c>
    </row>
    <row r="11">
      <c r="A11" s="3" t="n">
        <v>46095</v>
      </c>
      <c r="B11" s="4">
        <f>MONTH(A11)</f>
        <v/>
      </c>
      <c r="C11" s="4" t="inlineStr">
        <is>
          <t>Décaissement</t>
        </is>
      </c>
      <c r="D11" s="5" t="inlineStr">
        <is>
          <t>Investissement</t>
        </is>
      </c>
      <c r="E11" s="5" t="inlineStr">
        <is>
          <t>Matériel informatique</t>
        </is>
      </c>
      <c r="F11" s="5" t="inlineStr">
        <is>
          <t>TechVision SARL</t>
        </is>
      </c>
      <c r="G11" s="5" t="inlineStr">
        <is>
          <t>Rennes</t>
        </is>
      </c>
      <c r="H11" s="4" t="inlineStr">
        <is>
          <t>Virement</t>
        </is>
      </c>
      <c r="I11" s="6" t="n">
        <v>7500</v>
      </c>
      <c r="J11" s="7" t="n">
        <v>0.2</v>
      </c>
      <c r="K11" s="8">
        <f>I11*J11</f>
        <v/>
      </c>
      <c r="L11" s="8">
        <f>I11+K11</f>
        <v/>
      </c>
      <c r="M11" s="4" t="inlineStr">
        <is>
          <t>Sortie</t>
        </is>
      </c>
      <c r="N11" s="8">
        <f>IF(C11="Encaissement",L11,-L11)</f>
        <v/>
      </c>
      <c r="O11" s="8">
        <f>O10+N11</f>
        <v/>
      </c>
      <c r="P11" s="4" t="inlineStr">
        <is>
          <t>Prévu</t>
        </is>
      </c>
    </row>
    <row r="12">
      <c r="A12" s="9" t="n">
        <v>46109</v>
      </c>
      <c r="B12" s="10">
        <f>MONTH(A12)</f>
        <v/>
      </c>
      <c r="C12" s="10" t="inlineStr">
        <is>
          <t>Encaissement</t>
        </is>
      </c>
      <c r="D12" s="11" t="inlineStr">
        <is>
          <t>Ventes</t>
        </is>
      </c>
      <c r="E12" s="11" t="inlineStr">
        <is>
          <t>Vente mars</t>
        </is>
      </c>
      <c r="F12" s="11" t="inlineStr">
        <is>
          <t>Nicolas Petit</t>
        </is>
      </c>
      <c r="G12" s="11" t="inlineStr">
        <is>
          <t>Montpellier</t>
        </is>
      </c>
      <c r="H12" s="10" t="inlineStr">
        <is>
          <t>CB</t>
        </is>
      </c>
      <c r="I12" s="6" t="n">
        <v>11300</v>
      </c>
      <c r="J12" s="7" t="n">
        <v>0.2</v>
      </c>
      <c r="K12" s="12">
        <f>I12*J12</f>
        <v/>
      </c>
      <c r="L12" s="12">
        <f>I12+K12</f>
        <v/>
      </c>
      <c r="M12" s="10" t="inlineStr">
        <is>
          <t>Entrée</t>
        </is>
      </c>
      <c r="N12" s="12">
        <f>IF(C12="Encaissement",L12,-L12)</f>
        <v/>
      </c>
      <c r="O12" s="12">
        <f>O11+N12</f>
        <v/>
      </c>
      <c r="P12" s="10" t="inlineStr">
        <is>
          <t>Prévu</t>
        </is>
      </c>
    </row>
    <row r="13">
      <c r="A13" s="13" t="n"/>
      <c r="B13" s="13" t="n"/>
      <c r="C13" s="13" t="n"/>
      <c r="D13" s="13" t="n"/>
      <c r="E13" s="14" t="inlineStr">
        <is>
          <t>TOTAUX</t>
        </is>
      </c>
      <c r="F13" s="13" t="n"/>
      <c r="G13" s="13" t="n"/>
      <c r="H13" s="13" t="n"/>
      <c r="I13" s="15">
        <f>SUM(I3:I12)</f>
        <v/>
      </c>
      <c r="J13" s="13" t="n"/>
      <c r="K13" s="15">
        <f>SUM(K3:K12)</f>
        <v/>
      </c>
      <c r="L13" s="15">
        <f>SUM(L3:L12)</f>
        <v/>
      </c>
      <c r="M13" s="13" t="n"/>
      <c r="N13" s="15">
        <f>SUM(N3:N12)</f>
        <v/>
      </c>
      <c r="O13" s="13" t="n"/>
      <c r="P13" s="13" t="n"/>
    </row>
  </sheetData>
  <mergeCells count="1">
    <mergeCell ref="A1:P1"/>
  </mergeCells>
  <conditionalFormatting sqref="L3:L12">
    <cfRule type="expression" priority="1" dxfId="0" stopIfTrue="0">
      <formula>AND(C3="Décaissement",L3&gt;5000)</formula>
    </cfRule>
  </conditionalFormatting>
  <dataValidations count="4">
    <dataValidation sqref="C3:C12" showErrorMessage="1" showInputMessage="1" allowBlank="1" type="list">
      <formula1>Référentiels!$A$2:$A$3</formula1>
    </dataValidation>
    <dataValidation sqref="D3:D12" showErrorMessage="1" showInputMessage="1" allowBlank="1" type="list">
      <formula1>Référentiels!$B$2:$B$11</formula1>
    </dataValidation>
    <dataValidation sqref="H3:H12" showErrorMessage="1" showInputMessage="1" allowBlank="1" type="list">
      <formula1>Référentiels!$C$2:$C$5</formula1>
    </dataValidation>
    <dataValidation sqref="P3:P12" showErrorMessage="1" showInputMessage="1" allowBlank="1" type="list">
      <formula1>Référentiels!$D$2:$D$3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4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6" customWidth="1" min="3" max="3"/>
    <col width="14" customWidth="1" min="4" max="4"/>
    <col width="16" customWidth="1" min="5" max="5"/>
    <col width="13" customWidth="1" min="6" max="6"/>
    <col width="13" customWidth="1" min="7" max="7"/>
  </cols>
  <sheetData>
    <row r="1" ht="30" customHeight="1">
      <c r="A1" s="1" t="inlineStr">
        <is>
          <t>SYNTHÈSE — TABLEAU DE BORD FLUX DE TRÉSORERIE 2026</t>
        </is>
      </c>
    </row>
    <row r="3">
      <c r="A3" s="16" t="inlineStr">
        <is>
          <t>INDICATEURS CLÉS</t>
        </is>
      </c>
    </row>
    <row r="4">
      <c r="A4" s="17" t="inlineStr">
        <is>
          <t>Total encaissements</t>
        </is>
      </c>
      <c r="B4" s="18">
        <f>SUMIF('Flux de trésorerie'!C3:C12,"Encaissement",'Flux de trésorerie'!L3:L12)</f>
        <v/>
      </c>
      <c r="C4" s="19" t="n"/>
      <c r="D4" s="19" t="n"/>
    </row>
    <row r="5">
      <c r="A5" s="20" t="inlineStr">
        <is>
          <t>Total décaissements</t>
        </is>
      </c>
      <c r="B5" s="18">
        <f>SUMIF('Flux de trésorerie'!C3:C12,"Décaissement",'Flux de trésorerie'!L3:L12)</f>
        <v/>
      </c>
      <c r="C5" s="19" t="n"/>
      <c r="D5" s="19" t="n"/>
    </row>
    <row r="6">
      <c r="A6" s="17" t="inlineStr">
        <is>
          <t>Flux net global</t>
        </is>
      </c>
      <c r="B6" s="18">
        <f>SUM('Flux de trésorerie'!N3:N12)</f>
        <v/>
      </c>
      <c r="C6" s="19" t="n"/>
      <c r="D6" s="19" t="n"/>
    </row>
    <row r="7">
      <c r="A7" s="20" t="inlineStr">
        <is>
          <t>Solde final</t>
        </is>
      </c>
      <c r="B7" s="18">
        <f>IFERROR('Flux de trésorerie'!O12,0)</f>
        <v/>
      </c>
      <c r="C7" s="19" t="n"/>
      <c r="D7" s="19" t="n"/>
    </row>
    <row r="8">
      <c r="A8" s="17" t="inlineStr">
        <is>
          <t>Moyenne mensuelle flux nets</t>
        </is>
      </c>
      <c r="B8" s="18">
        <f>IFERROR(SUM('Flux de trésorerie'!N3:N12)/3,0)</f>
        <v/>
      </c>
      <c r="C8" s="19" t="n"/>
      <c r="D8" s="19" t="n"/>
    </row>
    <row r="9">
      <c r="A9" s="20" t="inlineStr">
        <is>
          <t>Nb opérations réalisées</t>
        </is>
      </c>
      <c r="B9" s="21">
        <f>COUNTIF('Flux de trésorerie'!P3:P12,"Réalisé")</f>
        <v/>
      </c>
      <c r="C9" s="19" t="n"/>
      <c r="D9" s="19" t="n"/>
    </row>
    <row r="10">
      <c r="A10" s="17" t="inlineStr">
        <is>
          <t>Part investissements (%)</t>
        </is>
      </c>
      <c r="B10" s="21">
        <f>IFERROR(SUMIF('Flux de trésorerie'!D3:D12,"Investissement",'Flux de trésorerie'!L3:L12)/SUMIF('Flux de trésorerie'!C3:C12,"Décaissement",'Flux de trésorerie'!L3:L12),0)</f>
        <v/>
      </c>
      <c r="C10" s="19" t="n"/>
      <c r="D10" s="19" t="n"/>
    </row>
    <row r="11">
      <c r="A11" s="20" t="inlineStr">
        <is>
          <t>Situation</t>
        </is>
      </c>
      <c r="B11" s="22">
        <f>IF(SUM('Flux de trésorerie'!N3:N12)&gt;0,"Excédent","Déficit")</f>
        <v/>
      </c>
      <c r="C11" s="19" t="n"/>
      <c r="D11" s="19" t="n"/>
    </row>
    <row r="13">
      <c r="A13" s="16" t="inlineStr">
        <is>
          <t>TABLEAU MENSUEL</t>
        </is>
      </c>
    </row>
    <row r="14">
      <c r="A14" s="2" t="inlineStr">
        <is>
          <t>Mois</t>
        </is>
      </c>
      <c r="B14" s="2" t="inlineStr">
        <is>
          <t>Encaissements</t>
        </is>
      </c>
      <c r="C14" s="2" t="inlineStr">
        <is>
          <t>Décaissements</t>
        </is>
      </c>
      <c r="D14" s="2" t="inlineStr">
        <is>
          <t>Flux net</t>
        </is>
      </c>
      <c r="E14" s="2" t="inlineStr">
        <is>
          <t>Solde cumulé</t>
        </is>
      </c>
      <c r="F14" s="2" t="inlineStr">
        <is>
          <t>% Encaiss.</t>
        </is>
      </c>
      <c r="G14" s="2" t="inlineStr">
        <is>
          <t>% Décaiss.</t>
        </is>
      </c>
    </row>
    <row r="15">
      <c r="A15" s="5" t="inlineStr">
        <is>
          <t>Janvier</t>
        </is>
      </c>
      <c r="B15" s="23">
        <f>SUMIFS('Flux de trésorerie'!L3:L12,'Flux de trésorerie'!C3:C12,"Encaissement",'Flux de trésorerie'!B3:B12,1)</f>
        <v/>
      </c>
      <c r="C15" s="23">
        <f>SUMIFS('Flux de trésorerie'!L3:L12,'Flux de trésorerie'!C3:C12,"Décaissement",'Flux de trésorerie'!B3:B12,1)</f>
        <v/>
      </c>
      <c r="D15" s="23">
        <f>B15-C15</f>
        <v/>
      </c>
      <c r="E15" s="23">
        <f>D15</f>
        <v/>
      </c>
      <c r="F15" s="24">
        <f>IFERROR(B15/(B15+C15),0)</f>
        <v/>
      </c>
      <c r="G15" s="24">
        <f>IFERROR(C15/(B15+C15),0)</f>
        <v/>
      </c>
    </row>
    <row r="16">
      <c r="A16" s="11" t="inlineStr">
        <is>
          <t>Février</t>
        </is>
      </c>
      <c r="B16" s="25">
        <f>SUMIFS('Flux de trésorerie'!L3:L12,'Flux de trésorerie'!C3:C12,"Encaissement",'Flux de trésorerie'!B3:B12,2)</f>
        <v/>
      </c>
      <c r="C16" s="25">
        <f>SUMIFS('Flux de trésorerie'!L3:L12,'Flux de trésorerie'!C3:C12,"Décaissement",'Flux de trésorerie'!B3:B12,2)</f>
        <v/>
      </c>
      <c r="D16" s="25">
        <f>B16-C16</f>
        <v/>
      </c>
      <c r="E16" s="25">
        <f>E15+D16</f>
        <v/>
      </c>
      <c r="F16" s="26">
        <f>IFERROR(B16/(B16+C16),0)</f>
        <v/>
      </c>
      <c r="G16" s="26">
        <f>IFERROR(C16/(B16+C16),0)</f>
        <v/>
      </c>
    </row>
    <row r="17">
      <c r="A17" s="5" t="inlineStr">
        <is>
          <t>Mars</t>
        </is>
      </c>
      <c r="B17" s="23">
        <f>SUMIFS('Flux de trésorerie'!L3:L12,'Flux de trésorerie'!C3:C12,"Encaissement",'Flux de trésorerie'!B3:B12,3)</f>
        <v/>
      </c>
      <c r="C17" s="23">
        <f>SUMIFS('Flux de trésorerie'!L3:L12,'Flux de trésorerie'!C3:C12,"Décaissement",'Flux de trésorerie'!B3:B12,3)</f>
        <v/>
      </c>
      <c r="D17" s="23">
        <f>B17-C17</f>
        <v/>
      </c>
      <c r="E17" s="23">
        <f>E16+D17</f>
        <v/>
      </c>
      <c r="F17" s="24">
        <f>IFERROR(B17/(B17+C17),0)</f>
        <v/>
      </c>
      <c r="G17" s="24">
        <f>IFERROR(C17/(B17+C17),0)</f>
        <v/>
      </c>
    </row>
    <row r="18">
      <c r="A18" s="27" t="inlineStr">
        <is>
          <t>Total</t>
        </is>
      </c>
      <c r="B18" s="15">
        <f>SUM(B15:B17)</f>
        <v/>
      </c>
      <c r="C18" s="15">
        <f>SUM(C15:C17)</f>
        <v/>
      </c>
      <c r="D18" s="15">
        <f>SUM(D15:D17)</f>
        <v/>
      </c>
      <c r="E18" s="13" t="n"/>
      <c r="F18" s="13" t="n"/>
      <c r="G18" s="13" t="n"/>
    </row>
    <row r="35">
      <c r="A35" s="28" t="inlineStr">
        <is>
          <t>Catégorie</t>
        </is>
      </c>
      <c r="B35" s="28" t="inlineStr">
        <is>
          <t>Décaissements</t>
        </is>
      </c>
    </row>
    <row r="36">
      <c r="A36" t="inlineStr">
        <is>
          <t>Salaires</t>
        </is>
      </c>
      <c r="B36" s="29">
        <f>SUMIFS('Flux de trésorerie'!L3:L12,'Flux de trésorerie'!C3:C12,"Décaissement",'Flux de trésorerie'!D3:D12,"Salaires")</f>
        <v/>
      </c>
    </row>
    <row r="37">
      <c r="A37" t="inlineStr">
        <is>
          <t>Fournisseurs</t>
        </is>
      </c>
      <c r="B37" s="29">
        <f>SUMIFS('Flux de trésorerie'!L3:L12,'Flux de trésorerie'!C3:C12,"Décaissement",'Flux de trésorerie'!D3:D12,"Fournisseurs")</f>
        <v/>
      </c>
    </row>
    <row r="38">
      <c r="A38" t="inlineStr">
        <is>
          <t>Loyer</t>
        </is>
      </c>
      <c r="B38" s="29">
        <f>SUMIFS('Flux de trésorerie'!L3:L12,'Flux de trésorerie'!C3:C12,"Décaissement",'Flux de trésorerie'!D3:D12,"Loyer")</f>
        <v/>
      </c>
    </row>
    <row r="39">
      <c r="A39" t="inlineStr">
        <is>
          <t>Urssaf</t>
        </is>
      </c>
      <c r="B39" s="29">
        <f>SUMIFS('Flux de trésorerie'!L3:L12,'Flux de trésorerie'!C3:C12,"Décaissement",'Flux de trésorerie'!D3:D12,"Urssaf")</f>
        <v/>
      </c>
    </row>
    <row r="40">
      <c r="A40" t="inlineStr">
        <is>
          <t>Investissement</t>
        </is>
      </c>
      <c r="B40" s="29">
        <f>SUMIFS('Flux de trésorerie'!L3:L12,'Flux de trésorerie'!C3:C12,"Décaissement",'Flux de trésorerie'!D3:D12,"Investissement")</f>
        <v/>
      </c>
    </row>
  </sheetData>
  <mergeCells count="3">
    <mergeCell ref="A1:J1"/>
    <mergeCell ref="A3:D3"/>
    <mergeCell ref="A13:G1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20" customWidth="1" min="3" max="3"/>
    <col width="12" customWidth="1" min="4" max="4"/>
    <col width="18" customWidth="1" min="5" max="5"/>
    <col width="12" customWidth="1" min="6" max="6"/>
  </cols>
  <sheetData>
    <row r="1" ht="28" customHeight="1">
      <c r="A1" s="30" t="inlineStr">
        <is>
          <t>RÉFÉRENTIELS — LISTES DE VALIDATION</t>
        </is>
      </c>
    </row>
    <row r="2">
      <c r="A2" s="2" t="inlineStr">
        <is>
          <t>Type de flux</t>
        </is>
      </c>
      <c r="B2" s="2" t="inlineStr">
        <is>
          <t>Catégorie</t>
        </is>
      </c>
      <c r="C2" s="2" t="inlineStr">
        <is>
          <t>Mode de paiement</t>
        </is>
      </c>
      <c r="D2" s="2" t="inlineStr">
        <is>
          <t>Statut</t>
        </is>
      </c>
      <c r="E2" s="2" t="inlineStr">
        <is>
          <t>Villes</t>
        </is>
      </c>
      <c r="F2" s="2" t="inlineStr">
        <is>
          <t>Taux TVA</t>
        </is>
      </c>
    </row>
    <row r="3">
      <c r="A3" s="10" t="inlineStr">
        <is>
          <t>Encaissement</t>
        </is>
      </c>
      <c r="B3" s="10" t="inlineStr">
        <is>
          <t>Ventes</t>
        </is>
      </c>
      <c r="C3" s="10" t="inlineStr">
        <is>
          <t>Virement</t>
        </is>
      </c>
      <c r="D3" s="10" t="inlineStr">
        <is>
          <t>Prévu</t>
        </is>
      </c>
      <c r="E3" s="10" t="inlineStr">
        <is>
          <t>Paris</t>
        </is>
      </c>
      <c r="F3" s="31" t="n">
        <v>0.2</v>
      </c>
    </row>
    <row r="4">
      <c r="A4" s="4" t="inlineStr">
        <is>
          <t>Décaissement</t>
        </is>
      </c>
      <c r="B4" s="4" t="inlineStr">
        <is>
          <t>Salaires</t>
        </is>
      </c>
      <c r="C4" s="4" t="inlineStr">
        <is>
          <t>CB</t>
        </is>
      </c>
      <c r="D4" s="4" t="inlineStr">
        <is>
          <t>Réalisé</t>
        </is>
      </c>
      <c r="E4" s="4" t="inlineStr">
        <is>
          <t>Lyon</t>
        </is>
      </c>
      <c r="F4" s="32" t="n">
        <v>0.1</v>
      </c>
    </row>
    <row r="5">
      <c r="A5" s="10" t="n"/>
      <c r="B5" s="10" t="inlineStr">
        <is>
          <t>Fournisseurs</t>
        </is>
      </c>
      <c r="C5" s="10" t="inlineStr">
        <is>
          <t>Chèque</t>
        </is>
      </c>
      <c r="D5" s="10" t="n"/>
      <c r="E5" s="10" t="inlineStr">
        <is>
          <t>Marseille</t>
        </is>
      </c>
      <c r="F5" s="31" t="n">
        <v>0.055</v>
      </c>
    </row>
    <row r="6">
      <c r="A6" s="4" t="n"/>
      <c r="B6" s="4" t="inlineStr">
        <is>
          <t>Loyer</t>
        </is>
      </c>
      <c r="C6" s="4" t="inlineStr">
        <is>
          <t>Prélèvement</t>
        </is>
      </c>
      <c r="D6" s="4" t="n"/>
      <c r="E6" s="4" t="inlineStr">
        <is>
          <t>Toulouse</t>
        </is>
      </c>
      <c r="F6" s="32" t="n">
        <v>0</v>
      </c>
    </row>
    <row r="7">
      <c r="A7" s="10" t="n"/>
      <c r="B7" s="10" t="inlineStr">
        <is>
          <t>Urssaf</t>
        </is>
      </c>
      <c r="C7" s="10" t="n"/>
      <c r="D7" s="10" t="n"/>
      <c r="E7" s="10" t="inlineStr">
        <is>
          <t>Bordeaux</t>
        </is>
      </c>
      <c r="F7" s="10" t="n"/>
    </row>
    <row r="8">
      <c r="A8" s="4" t="n"/>
      <c r="B8" s="4" t="inlineStr">
        <is>
          <t>Impôts</t>
        </is>
      </c>
      <c r="C8" s="4" t="n"/>
      <c r="D8" s="4" t="n"/>
      <c r="E8" s="4" t="inlineStr">
        <is>
          <t>Lille</t>
        </is>
      </c>
      <c r="F8" s="4" t="n"/>
    </row>
    <row r="9">
      <c r="A9" s="10" t="n"/>
      <c r="B9" s="10" t="inlineStr">
        <is>
          <t>Investissement</t>
        </is>
      </c>
      <c r="C9" s="10" t="n"/>
      <c r="D9" s="10" t="n"/>
      <c r="E9" s="10" t="inlineStr">
        <is>
          <t>Nantes</t>
        </is>
      </c>
      <c r="F9" s="10" t="n"/>
    </row>
    <row r="10">
      <c r="A10" s="4" t="n"/>
      <c r="B10" s="4" t="inlineStr">
        <is>
          <t>Remboursement emprunt</t>
        </is>
      </c>
      <c r="C10" s="4" t="n"/>
      <c r="D10" s="4" t="n"/>
      <c r="E10" s="4" t="inlineStr">
        <is>
          <t>Strasbourg</t>
        </is>
      </c>
      <c r="F10" s="4" t="n"/>
    </row>
    <row r="11">
      <c r="A11" s="10" t="n"/>
      <c r="B11" s="10" t="inlineStr">
        <is>
          <t>Divers</t>
        </is>
      </c>
      <c r="C11" s="10" t="n"/>
      <c r="D11" s="10" t="n"/>
      <c r="E11" s="10" t="inlineStr">
        <is>
          <t>Rennes</t>
        </is>
      </c>
      <c r="F11" s="10" t="n"/>
    </row>
    <row r="12">
      <c r="A12" s="4" t="n"/>
      <c r="B12" s="4" t="inlineStr">
        <is>
          <t>TVA</t>
        </is>
      </c>
      <c r="C12" s="4" t="n"/>
      <c r="D12" s="4" t="n"/>
      <c r="E12" s="4" t="inlineStr">
        <is>
          <t>Montpellier</t>
        </is>
      </c>
      <c r="F12" s="4" t="n"/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8" customWidth="1" min="1" max="1"/>
    <col width="20" customWidth="1" min="2" max="2"/>
    <col width="50" customWidth="1" min="3" max="3"/>
    <col width="28" customWidth="1" min="4" max="4"/>
  </cols>
  <sheetData>
    <row r="1" ht="28" customHeight="1">
      <c r="A1" s="30" t="inlineStr">
        <is>
          <t>MODE D'EMPLOI — TABLEAU DE FLUX DE TRÉSORERIE</t>
        </is>
      </c>
    </row>
    <row r="2" ht="40" customHeight="1">
      <c r="A2" s="33" t="inlineStr">
        <is>
          <t>FEUILLE</t>
        </is>
      </c>
      <c r="B2" s="33" t="inlineStr">
        <is>
          <t>NOM</t>
        </is>
      </c>
      <c r="C2" s="33" t="inlineStr">
        <is>
          <t>DESCRIPTION</t>
        </is>
      </c>
      <c r="D2" s="33" t="inlineStr">
        <is>
          <t>CONSEILS</t>
        </is>
      </c>
    </row>
    <row r="3" ht="40" customHeight="1">
      <c r="A3" s="34" t="inlineStr">
        <is>
          <t>1</t>
        </is>
      </c>
      <c r="B3" s="34" t="inlineStr">
        <is>
          <t>Flux de trésorerie</t>
        </is>
      </c>
      <c r="C3" s="34" t="inlineStr">
        <is>
          <t>Feuille principale de saisie. Entrez les flux en remplissant les colonnes Date, Type de flux, Catégorie, Libellé, Client/Fournisseur, Ville, Mode de paiement, Montant HT et TVA %. Les colonnes TVA €, Montant TTC, Flux net et Solde cumulé sont calculées automatiquement.</t>
        </is>
      </c>
      <c r="D3" s="34" t="inlineStr">
        <is>
          <t>Saisissez uniquement les cellules en jaune pâle. Ne modifiez pas les formules.</t>
        </is>
      </c>
    </row>
    <row r="4" ht="40" customHeight="1">
      <c r="A4" s="35" t="inlineStr">
        <is>
          <t>2</t>
        </is>
      </c>
      <c r="B4" s="35" t="inlineStr">
        <is>
          <t>Synthèse</t>
        </is>
      </c>
      <c r="C4" s="35" t="inlineStr">
        <is>
          <t>Dashboard de pilotage : indicateurs clés (encaissements, décaissements, flux net, solde), tableau mensuel avec pourcentages, et 3 graphiques (courbe solde, histogramme enc/déc, camembert décaissements).</t>
        </is>
      </c>
      <c r="D4" s="35" t="inlineStr">
        <is>
          <t>Actualisez les données de la feuille 1 pour que les indicateurs et graphiques se mettent à jour automatiquement.</t>
        </is>
      </c>
    </row>
    <row r="5" ht="40" customHeight="1">
      <c r="A5" s="34" t="inlineStr">
        <is>
          <t>3</t>
        </is>
      </c>
      <c r="B5" s="34" t="inlineStr">
        <is>
          <t>Référentiels</t>
        </is>
      </c>
      <c r="C5" s="34" t="inlineStr">
        <is>
          <t>Listes de référence utilisées pour les validations de données : types de flux, catégories, modes de paiement, statuts, villes et taux de TVA.</t>
        </is>
      </c>
      <c r="D5" s="34" t="inlineStr">
        <is>
          <t>Ne supprimez pas les valeurs de cette feuille. Ajoutez de nouvelles valeurs en bas de chaque colonne si nécessaire.</t>
        </is>
      </c>
    </row>
    <row r="6" ht="40" customHeight="1">
      <c r="A6" s="35" t="inlineStr">
        <is>
          <t>4</t>
        </is>
      </c>
      <c r="B6" s="35" t="inlineStr">
        <is>
          <t>Mode d'emploi</t>
        </is>
      </c>
      <c r="C6" s="35" t="inlineStr">
        <is>
          <t>Ce guide d'utilisation.</t>
        </is>
      </c>
      <c r="D6" s="35" t="inlineStr">
        <is>
          <t>Consultez cette feuille en cas de question sur le fonctionnement du classeur.</t>
        </is>
      </c>
    </row>
    <row r="7" ht="40" customHeight="1">
      <c r="A7" s="34" t="inlineStr"/>
      <c r="B7" s="34" t="inlineStr"/>
      <c r="C7" s="34" t="inlineStr"/>
      <c r="D7" s="34" t="inlineStr"/>
    </row>
    <row r="8" ht="40" customHeight="1">
      <c r="A8" s="33" t="inlineStr">
        <is>
          <t>COLONNE</t>
        </is>
      </c>
      <c r="B8" s="33" t="inlineStr">
        <is>
          <t>NOM</t>
        </is>
      </c>
      <c r="C8" s="33" t="inlineStr">
        <is>
          <t>FORMULE / SAISIE</t>
        </is>
      </c>
      <c r="D8" s="33" t="inlineStr">
        <is>
          <t>FORMAT</t>
        </is>
      </c>
    </row>
    <row r="9" ht="40" customHeight="1">
      <c r="A9" s="34" t="inlineStr">
        <is>
          <t>A</t>
        </is>
      </c>
      <c r="B9" s="34" t="inlineStr">
        <is>
          <t>Date</t>
        </is>
      </c>
      <c r="C9" s="34" t="inlineStr">
        <is>
          <t>Saisie manuelle</t>
        </is>
      </c>
      <c r="D9" s="34" t="inlineStr">
        <is>
          <t>JJ/MM/AAAA</t>
        </is>
      </c>
    </row>
    <row r="10" ht="40" customHeight="1">
      <c r="A10" s="35" t="inlineStr">
        <is>
          <t>B</t>
        </is>
      </c>
      <c r="B10" s="35" t="inlineStr">
        <is>
          <t>Mois</t>
        </is>
      </c>
      <c r="C10" s="35">
        <f>MONTH(A)</f>
        <v/>
      </c>
      <c r="D10" s="35" t="inlineStr">
        <is>
          <t>Nombre (1-12)</t>
        </is>
      </c>
    </row>
    <row r="11" ht="40" customHeight="1">
      <c r="A11" s="34" t="inlineStr">
        <is>
          <t>C</t>
        </is>
      </c>
      <c r="B11" s="34" t="inlineStr">
        <is>
          <t>Type de flux</t>
        </is>
      </c>
      <c r="C11" s="34" t="inlineStr">
        <is>
          <t>Liste déroulante (Encaissement / Décaissement)</t>
        </is>
      </c>
      <c r="D11" s="34" t="inlineStr">
        <is>
          <t>Texte</t>
        </is>
      </c>
    </row>
    <row r="12" ht="40" customHeight="1">
      <c r="A12" s="35" t="inlineStr">
        <is>
          <t>D</t>
        </is>
      </c>
      <c r="B12" s="35" t="inlineStr">
        <is>
          <t>Catégorie</t>
        </is>
      </c>
      <c r="C12" s="35" t="inlineStr">
        <is>
          <t>Liste déroulante (10 catégories)</t>
        </is>
      </c>
      <c r="D12" s="35" t="inlineStr">
        <is>
          <t>Texte</t>
        </is>
      </c>
    </row>
    <row r="13" ht="40" customHeight="1">
      <c r="A13" s="34" t="inlineStr">
        <is>
          <t>E</t>
        </is>
      </c>
      <c r="B13" s="34" t="inlineStr">
        <is>
          <t>Libellé</t>
        </is>
      </c>
      <c r="C13" s="34" t="inlineStr">
        <is>
          <t>Saisie manuelle</t>
        </is>
      </c>
      <c r="D13" s="34" t="inlineStr">
        <is>
          <t>Texte</t>
        </is>
      </c>
    </row>
    <row r="14" ht="40" customHeight="1">
      <c r="A14" s="35" t="inlineStr">
        <is>
          <t>F</t>
        </is>
      </c>
      <c r="B14" s="35" t="inlineStr">
        <is>
          <t>Client/Fourn.</t>
        </is>
      </c>
      <c r="C14" s="35" t="inlineStr">
        <is>
          <t>Saisie manuelle</t>
        </is>
      </c>
      <c r="D14" s="35" t="inlineStr">
        <is>
          <t>Texte</t>
        </is>
      </c>
    </row>
    <row r="15" ht="40" customHeight="1">
      <c r="A15" s="34" t="inlineStr">
        <is>
          <t>G</t>
        </is>
      </c>
      <c r="B15" s="34" t="inlineStr">
        <is>
          <t>Ville</t>
        </is>
      </c>
      <c r="C15" s="34" t="inlineStr">
        <is>
          <t>Saisie manuelle</t>
        </is>
      </c>
      <c r="D15" s="34" t="inlineStr">
        <is>
          <t>Texte</t>
        </is>
      </c>
    </row>
    <row r="16" ht="40" customHeight="1">
      <c r="A16" s="35" t="inlineStr">
        <is>
          <t>H</t>
        </is>
      </c>
      <c r="B16" s="35" t="inlineStr">
        <is>
          <t>Mode de pmt</t>
        </is>
      </c>
      <c r="C16" s="35" t="inlineStr">
        <is>
          <t>Liste déroulante (Virement/CB/Chèque/Prélèvement)</t>
        </is>
      </c>
      <c r="D16" s="35" t="inlineStr">
        <is>
          <t>Texte</t>
        </is>
      </c>
    </row>
    <row r="17" ht="40" customHeight="1">
      <c r="A17" s="34" t="inlineStr">
        <is>
          <t>I</t>
        </is>
      </c>
      <c r="B17" s="34" t="inlineStr">
        <is>
          <t>Montant HT</t>
        </is>
      </c>
      <c r="C17" s="34" t="inlineStr">
        <is>
          <t>Saisie manuelle</t>
        </is>
      </c>
      <c r="D17" s="34" t="inlineStr">
        <is>
          <t>1 234,56 €</t>
        </is>
      </c>
    </row>
    <row r="18" ht="40" customHeight="1">
      <c r="A18" s="35" t="inlineStr">
        <is>
          <t>J</t>
        </is>
      </c>
      <c r="B18" s="35" t="inlineStr">
        <is>
          <t>TVA %</t>
        </is>
      </c>
      <c r="C18" s="35" t="inlineStr">
        <is>
          <t>Saisie manuelle (0 / 0,055 / 0,10 / 0,20)</t>
        </is>
      </c>
      <c r="D18" s="35" t="inlineStr">
        <is>
          <t>0,0 %</t>
        </is>
      </c>
    </row>
    <row r="19" ht="40" customHeight="1">
      <c r="A19" s="34" t="inlineStr">
        <is>
          <t>K</t>
        </is>
      </c>
      <c r="B19" s="34" t="inlineStr">
        <is>
          <t>TVA €</t>
        </is>
      </c>
      <c r="C19" s="34">
        <f>I*J</f>
        <v/>
      </c>
      <c r="D19" s="34" t="inlineStr">
        <is>
          <t>1 234,56 €</t>
        </is>
      </c>
    </row>
    <row r="20" ht="40" customHeight="1">
      <c r="A20" s="35" t="inlineStr">
        <is>
          <t>L</t>
        </is>
      </c>
      <c r="B20" s="35" t="inlineStr">
        <is>
          <t>Montant TTC</t>
        </is>
      </c>
      <c r="C20" s="35">
        <f>I+K</f>
        <v/>
      </c>
      <c r="D20" s="35" t="inlineStr">
        <is>
          <t>1 234,56 €</t>
        </is>
      </c>
    </row>
    <row r="21" ht="40" customHeight="1">
      <c r="A21" s="34" t="inlineStr">
        <is>
          <t>M</t>
        </is>
      </c>
      <c r="B21" s="34" t="inlineStr">
        <is>
          <t>Sens</t>
        </is>
      </c>
      <c r="C21" s="34" t="inlineStr">
        <is>
          <t>Saisie manuelle (Entrée / Sortie)</t>
        </is>
      </c>
      <c r="D21" s="34" t="inlineStr">
        <is>
          <t>Texte</t>
        </is>
      </c>
    </row>
    <row r="22" ht="40" customHeight="1">
      <c r="A22" s="35" t="inlineStr">
        <is>
          <t>N</t>
        </is>
      </c>
      <c r="B22" s="35" t="inlineStr">
        <is>
          <t>Flux net</t>
        </is>
      </c>
      <c r="C22" s="35">
        <f>IF(C=Encaissement,L,-L)</f>
        <v/>
      </c>
      <c r="D22" s="35" t="inlineStr">
        <is>
          <t>1 234,56 €</t>
        </is>
      </c>
    </row>
    <row r="23" ht="40" customHeight="1">
      <c r="A23" s="34" t="inlineStr">
        <is>
          <t>O</t>
        </is>
      </c>
      <c r="B23" s="34" t="inlineStr">
        <is>
          <t>Solde cumulé</t>
        </is>
      </c>
      <c r="C23" s="34">
        <f>Solde précédent + Flux net</f>
        <v/>
      </c>
      <c r="D23" s="34" t="inlineStr">
        <is>
          <t>1 234,56 €</t>
        </is>
      </c>
    </row>
    <row r="24" ht="40" customHeight="1">
      <c r="A24" s="35" t="inlineStr">
        <is>
          <t>P</t>
        </is>
      </c>
      <c r="B24" s="35" t="inlineStr">
        <is>
          <t>Statut</t>
        </is>
      </c>
      <c r="C24" s="35" t="inlineStr">
        <is>
          <t>Liste déroulante (Prévu / Réalisé)</t>
        </is>
      </c>
      <c r="D24" s="35" t="inlineStr">
        <is>
          <t>Texte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2026-07-01T07:24:06Z</dcterms:created>
  <dcterms:modified xmlns:dcterms="http://purl.org/dc/terms/" xmlns:xsi="http://www.w3.org/2001/XMLSchema-instance" xsi:type="dcterms:W3CDTF">2026-07-01T07:24:06Z</dcterms:modified>
</cp:coreProperties>
</file>