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efeuille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Données" sheetId="3" state="visible" r:id="rId3"/>
  </sheets>
  <definedNames>
    <definedName name="_xlnm._FilterDatabase" localSheetId="0" hidden="1">'Portefeuille'!$A$2:$O$11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 ##0.00 €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9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1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0" fontId="0" fillId="7" borderId="1" pivotButton="0" quotePrefix="0" xfId="0"/>
    <xf numFmtId="0" fontId="4" fillId="7" borderId="1" applyAlignment="1" pivotButton="0" quotePrefix="0" xfId="0">
      <alignment horizontal="center" vertical="center"/>
    </xf>
    <xf numFmtId="166" fontId="4" fillId="7" borderId="1" applyAlignment="1" pivotButton="0" quotePrefix="0" xfId="0">
      <alignment horizontal="right" vertical="center"/>
    </xf>
    <xf numFmtId="10" fontId="4" fillId="7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6" borderId="1" applyAlignment="1" pivotButton="0" quotePrefix="0" xfId="0">
      <alignment horizontal="left" vertical="center"/>
    </xf>
    <xf numFmtId="166" fontId="4" fillId="5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1" fontId="4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color rgb="0016A34A"/>
        <sz val="10"/>
      </font>
      <fill>
        <patternFill patternType="solid">
          <fgColor rgb="00DCFCE7"/>
        </patternFill>
      </fill>
    </dxf>
    <dxf>
      <font>
        <name val="Calibri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secteur</a:t>
            </a:r>
          </a:p>
        </rich>
      </tx>
    </title>
    <plotArea>
      <pieChart>
        <varyColors val="1"/>
        <ser>
          <idx val="0"/>
          <order val="0"/>
          <tx>
            <strRef>
              <f>'Synthèse'!B15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'Synthèse'!$A$16:$A$23</f>
            </numRef>
          </cat>
          <val>
            <numRef>
              <f>'Synthèse'!$B$16:$B$23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Plus/moins-value par action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'Synthèse'!F4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'Synthèse'!$E$5:$E$13</f>
            </numRef>
          </cat>
          <val>
            <numRef>
              <f>'Synthèse'!$F$5:$F$13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Société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9" customWidth="1" min="2" max="2"/>
    <col width="20" customWidth="1" min="3" max="3"/>
    <col width="18" customWidth="1" min="4" max="4"/>
    <col width="18" customWidth="1" min="5" max="5"/>
    <col width="10" customWidth="1" min="6" max="6"/>
    <col width="16" customWidth="1" min="7" max="7"/>
    <col width="14" customWidth="1" min="8" max="8"/>
    <col width="20" customWidth="1" min="9" max="9"/>
    <col width="18" customWidth="1" min="10" max="10"/>
    <col width="20" customWidth="1" min="11" max="11"/>
    <col width="14" customWidth="1" min="12" max="12"/>
    <col width="18" customWidth="1" min="13" max="13"/>
    <col width="16" customWidth="1" min="14" max="14"/>
    <col width="25" customWidth="1" min="15" max="15"/>
  </cols>
  <sheetData>
    <row r="1" ht="28" customHeight="1">
      <c r="A1" s="1" t="inlineStr">
        <is>
          <t>TABLEAU DE SUIVI DES ACTIONS — PORTEFEUILLE 2026</t>
        </is>
      </c>
    </row>
    <row r="2" ht="32" customHeight="1">
      <c r="A2" s="2" t="inlineStr">
        <is>
          <t>Date d'achat</t>
        </is>
      </c>
      <c r="B2" s="2" t="inlineStr">
        <is>
          <t>Code</t>
        </is>
      </c>
      <c r="C2" s="2" t="inlineStr">
        <is>
          <t>Société</t>
        </is>
      </c>
      <c r="D2" s="2" t="inlineStr">
        <is>
          <t>Secteur</t>
        </is>
      </c>
      <c r="E2" s="2" t="inlineStr">
        <is>
          <t>Place de cotation</t>
        </is>
      </c>
      <c r="F2" s="2" t="inlineStr">
        <is>
          <t>Quantité</t>
        </is>
      </c>
      <c r="G2" s="2" t="inlineStr">
        <is>
          <t>Prix d'achat (€)</t>
        </is>
      </c>
      <c r="H2" s="2" t="inlineStr">
        <is>
          <t>Prix actuel (€)</t>
        </is>
      </c>
      <c r="I2" s="2" t="inlineStr">
        <is>
          <t>Investissement total (€)</t>
        </is>
      </c>
      <c r="J2" s="2" t="inlineStr">
        <is>
          <t>Valeur actuelle (€)</t>
        </is>
      </c>
      <c r="K2" s="2" t="inlineStr">
        <is>
          <t>Plus/moins-value (€)</t>
        </is>
      </c>
      <c r="L2" s="2" t="inlineStr">
        <is>
          <t>Performance (%)</t>
        </is>
      </c>
      <c r="M2" s="2" t="inlineStr">
        <is>
          <t>Dividende/action (€)</t>
        </is>
      </c>
      <c r="N2" s="2" t="inlineStr">
        <is>
          <t>Rendement div. (%)</t>
        </is>
      </c>
      <c r="O2" s="2" t="inlineStr">
        <is>
          <t>Commentaire</t>
        </is>
      </c>
    </row>
    <row r="3">
      <c r="A3" s="3" t="n">
        <v>46037</v>
      </c>
      <c r="B3" s="4" t="inlineStr">
        <is>
          <t>MC.PA</t>
        </is>
      </c>
      <c r="C3" s="4" t="inlineStr">
        <is>
          <t>LVMH</t>
        </is>
      </c>
      <c r="D3" s="4" t="inlineStr">
        <is>
          <t>Luxe</t>
        </is>
      </c>
      <c r="E3" s="4" t="inlineStr">
        <is>
          <t>Euronext Paris</t>
        </is>
      </c>
      <c r="F3" s="4" t="n">
        <v>10</v>
      </c>
      <c r="G3" s="5" t="n">
        <v>680</v>
      </c>
      <c r="H3" s="5" t="n">
        <v>745.5</v>
      </c>
      <c r="I3" s="6">
        <f>F3*G3</f>
        <v/>
      </c>
      <c r="J3" s="6">
        <f>F3*H3</f>
        <v/>
      </c>
      <c r="K3" s="6">
        <f>J3-I3</f>
        <v/>
      </c>
      <c r="L3" s="7">
        <f>IFERROR(IF(I3=0,"",K3/I3),"")</f>
        <v/>
      </c>
      <c r="M3" s="5" t="n">
        <v>1.5</v>
      </c>
      <c r="N3" s="7">
        <f>IFERROR(IF(H3=0,"",M3/H3),"")</f>
        <v/>
      </c>
      <c r="O3" s="8" t="inlineStr">
        <is>
          <t>Leader mondial du luxe</t>
        </is>
      </c>
    </row>
    <row r="4">
      <c r="A4" s="9" t="n">
        <v>46056</v>
      </c>
      <c r="B4" s="10" t="inlineStr">
        <is>
          <t>TTE.PA</t>
        </is>
      </c>
      <c r="C4" s="10" t="inlineStr">
        <is>
          <t>TotalEnergies</t>
        </is>
      </c>
      <c r="D4" s="10" t="inlineStr">
        <is>
          <t>Énergie</t>
        </is>
      </c>
      <c r="E4" s="10" t="inlineStr">
        <is>
          <t>Euronext Paris</t>
        </is>
      </c>
      <c r="F4" s="10" t="n">
        <v>40</v>
      </c>
      <c r="G4" s="5" t="n">
        <v>58.2</v>
      </c>
      <c r="H4" s="5" t="n">
        <v>55.8</v>
      </c>
      <c r="I4" s="11">
        <f>F4*G4</f>
        <v/>
      </c>
      <c r="J4" s="11">
        <f>F4*H4</f>
        <v/>
      </c>
      <c r="K4" s="11">
        <f>J4-I4</f>
        <v/>
      </c>
      <c r="L4" s="12">
        <f>IFERROR(IF(I4=0,"",K4/I4),"")</f>
        <v/>
      </c>
      <c r="M4" s="5" t="n">
        <v>0.76</v>
      </c>
      <c r="N4" s="12">
        <f>IFERROR(IF(H4=0,"",M4/H4),"")</f>
        <v/>
      </c>
      <c r="O4" s="13" t="inlineStr">
        <is>
          <t>Dividende trimestriel</t>
        </is>
      </c>
    </row>
    <row r="5">
      <c r="A5" s="3" t="n">
        <v>46050</v>
      </c>
      <c r="B5" s="4" t="inlineStr">
        <is>
          <t>SAN.PA</t>
        </is>
      </c>
      <c r="C5" s="4" t="inlineStr">
        <is>
          <t>Sanofi</t>
        </is>
      </c>
      <c r="D5" s="4" t="inlineStr">
        <is>
          <t>Santé</t>
        </is>
      </c>
      <c r="E5" s="4" t="inlineStr">
        <is>
          <t>Euronext Paris</t>
        </is>
      </c>
      <c r="F5" s="4" t="n">
        <v>25</v>
      </c>
      <c r="G5" s="5" t="n">
        <v>92.40000000000001</v>
      </c>
      <c r="H5" s="5" t="n">
        <v>98.09999999999999</v>
      </c>
      <c r="I5" s="6">
        <f>F5*G5</f>
        <v/>
      </c>
      <c r="J5" s="6">
        <f>F5*H5</f>
        <v/>
      </c>
      <c r="K5" s="6">
        <f>J5-I5</f>
        <v/>
      </c>
      <c r="L5" s="7">
        <f>IFERROR(IF(I5=0,"",K5/I5),"")</f>
        <v/>
      </c>
      <c r="M5" s="5" t="n">
        <v>1.91</v>
      </c>
      <c r="N5" s="7">
        <f>IFERROR(IF(H5=0,"",M5/H5),"")</f>
        <v/>
      </c>
      <c r="O5" s="8" t="inlineStr">
        <is>
          <t>Repositionnement stratégie R&amp;D</t>
        </is>
      </c>
    </row>
    <row r="6">
      <c r="A6" s="9" t="n">
        <v>46091</v>
      </c>
      <c r="B6" s="10" t="inlineStr">
        <is>
          <t>BNP.PA</t>
        </is>
      </c>
      <c r="C6" s="10" t="inlineStr">
        <is>
          <t>BNP Paribas</t>
        </is>
      </c>
      <c r="D6" s="10" t="inlineStr">
        <is>
          <t>Finance</t>
        </is>
      </c>
      <c r="E6" s="10" t="inlineStr">
        <is>
          <t>Euronext Paris</t>
        </is>
      </c>
      <c r="F6" s="10" t="n">
        <v>50</v>
      </c>
      <c r="G6" s="5" t="n">
        <v>65.3</v>
      </c>
      <c r="H6" s="5" t="n">
        <v>60.15</v>
      </c>
      <c r="I6" s="11">
        <f>F6*G6</f>
        <v/>
      </c>
      <c r="J6" s="11">
        <f>F6*H6</f>
        <v/>
      </c>
      <c r="K6" s="11">
        <f>J6-I6</f>
        <v/>
      </c>
      <c r="L6" s="12">
        <f>IFERROR(IF(I6=0,"",K6/I6),"")</f>
        <v/>
      </c>
      <c r="M6" s="5" t="n">
        <v>2.9</v>
      </c>
      <c r="N6" s="12">
        <f>IFERROR(IF(H6=0,"",M6/H6),"")</f>
        <v/>
      </c>
      <c r="O6" s="13" t="inlineStr">
        <is>
          <t>Pression réglementaire BCE</t>
        </is>
      </c>
    </row>
    <row r="7">
      <c r="A7" s="3" t="n">
        <v>46073</v>
      </c>
      <c r="B7" s="4" t="inlineStr">
        <is>
          <t>AIR.PA</t>
        </is>
      </c>
      <c r="C7" s="4" t="inlineStr">
        <is>
          <t>Airbus</t>
        </is>
      </c>
      <c r="D7" s="4" t="inlineStr">
        <is>
          <t>Aéronautique</t>
        </is>
      </c>
      <c r="E7" s="4" t="inlineStr">
        <is>
          <t>Euronext Paris</t>
        </is>
      </c>
      <c r="F7" s="4" t="n">
        <v>15</v>
      </c>
      <c r="G7" s="5" t="n">
        <v>155</v>
      </c>
      <c r="H7" s="5" t="n">
        <v>172.4</v>
      </c>
      <c r="I7" s="6">
        <f>F7*G7</f>
        <v/>
      </c>
      <c r="J7" s="6">
        <f>F7*H7</f>
        <v/>
      </c>
      <c r="K7" s="6">
        <f>J7-I7</f>
        <v/>
      </c>
      <c r="L7" s="7">
        <f>IFERROR(IF(I7=0,"",K7/I7),"")</f>
        <v/>
      </c>
      <c r="M7" s="5" t="n">
        <v>1.8</v>
      </c>
      <c r="N7" s="7">
        <f>IFERROR(IF(H7=0,"",M7/H7),"")</f>
        <v/>
      </c>
      <c r="O7" s="8" t="inlineStr">
        <is>
          <t>Carnet de commandes record</t>
        </is>
      </c>
    </row>
    <row r="8">
      <c r="A8" s="9" t="n">
        <v>46086</v>
      </c>
      <c r="B8" s="10" t="inlineStr">
        <is>
          <t>ENGI.PA</t>
        </is>
      </c>
      <c r="C8" s="10" t="inlineStr">
        <is>
          <t>Engie</t>
        </is>
      </c>
      <c r="D8" s="10" t="inlineStr">
        <is>
          <t>Énergie</t>
        </is>
      </c>
      <c r="E8" s="10" t="inlineStr">
        <is>
          <t>Euronext Paris</t>
        </is>
      </c>
      <c r="F8" s="10" t="n">
        <v>80</v>
      </c>
      <c r="G8" s="5" t="n">
        <v>14.85</v>
      </c>
      <c r="H8" s="5" t="n">
        <v>13.9</v>
      </c>
      <c r="I8" s="11">
        <f>F8*G8</f>
        <v/>
      </c>
      <c r="J8" s="11">
        <f>F8*H8</f>
        <v/>
      </c>
      <c r="K8" s="11">
        <f>J8-I8</f>
        <v/>
      </c>
      <c r="L8" s="12">
        <f>IFERROR(IF(I8=0,"",K8/I8),"")</f>
        <v/>
      </c>
      <c r="M8" s="5" t="n">
        <v>0.97</v>
      </c>
      <c r="N8" s="12">
        <f>IFERROR(IF(H8=0,"",M8/H8),"")</f>
        <v/>
      </c>
      <c r="O8" s="13" t="inlineStr">
        <is>
          <t>Transition énergétique</t>
        </is>
      </c>
    </row>
    <row r="9">
      <c r="A9" s="3" t="n">
        <v>46042</v>
      </c>
      <c r="B9" s="4" t="inlineStr">
        <is>
          <t>CS.PA</t>
        </is>
      </c>
      <c r="C9" s="4" t="inlineStr">
        <is>
          <t>AXA</t>
        </is>
      </c>
      <c r="D9" s="4" t="inlineStr">
        <is>
          <t>Assurance</t>
        </is>
      </c>
      <c r="E9" s="4" t="inlineStr">
        <is>
          <t>Euronext Paris</t>
        </is>
      </c>
      <c r="F9" s="4" t="n">
        <v>35</v>
      </c>
      <c r="G9" s="5" t="n">
        <v>33.5</v>
      </c>
      <c r="H9" s="5" t="n">
        <v>35.8</v>
      </c>
      <c r="I9" s="6">
        <f>F9*G9</f>
        <v/>
      </c>
      <c r="J9" s="6">
        <f>F9*H9</f>
        <v/>
      </c>
      <c r="K9" s="6">
        <f>J9-I9</f>
        <v/>
      </c>
      <c r="L9" s="7">
        <f>IFERROR(IF(I9=0,"",K9/I9),"")</f>
        <v/>
      </c>
      <c r="M9" s="5" t="n">
        <v>1.54</v>
      </c>
      <c r="N9" s="7">
        <f>IFERROR(IF(H9=0,"",M9/H9),"")</f>
        <v/>
      </c>
      <c r="O9" s="8" t="inlineStr">
        <is>
          <t>Bonne résistance</t>
        </is>
      </c>
    </row>
    <row r="10">
      <c r="A10" s="9" t="n">
        <v>46114</v>
      </c>
      <c r="B10" s="10" t="inlineStr">
        <is>
          <t>ORA.PA</t>
        </is>
      </c>
      <c r="C10" s="10" t="inlineStr">
        <is>
          <t>Orange</t>
        </is>
      </c>
      <c r="D10" s="10" t="inlineStr">
        <is>
          <t>Télécom</t>
        </is>
      </c>
      <c r="E10" s="10" t="inlineStr">
        <is>
          <t>Euronext Paris</t>
        </is>
      </c>
      <c r="F10" s="10" t="n">
        <v>100</v>
      </c>
      <c r="G10" s="5" t="n">
        <v>10.2</v>
      </c>
      <c r="H10" s="5" t="n">
        <v>10.05</v>
      </c>
      <c r="I10" s="11">
        <f>F10*G10</f>
        <v/>
      </c>
      <c r="J10" s="11">
        <f>F10*H10</f>
        <v/>
      </c>
      <c r="K10" s="11">
        <f>J10-I10</f>
        <v/>
      </c>
      <c r="L10" s="12">
        <f>IFERROR(IF(I10=0,"",K10/I10),"")</f>
        <v/>
      </c>
      <c r="M10" s="5" t="n">
        <v>0.7</v>
      </c>
      <c r="N10" s="12">
        <f>IFERROR(IF(H10=0,"",M10/H10),"")</f>
        <v/>
      </c>
      <c r="O10" s="13" t="inlineStr">
        <is>
          <t>Stabilité dividende</t>
        </is>
      </c>
    </row>
    <row r="11" ht="18" customHeight="1">
      <c r="A11" s="3" t="n">
        <v>46099</v>
      </c>
      <c r="B11" s="4" t="inlineStr">
        <is>
          <t>CA.PA</t>
        </is>
      </c>
      <c r="C11" s="4" t="inlineStr">
        <is>
          <t>Carrefour</t>
        </is>
      </c>
      <c r="D11" s="4" t="inlineStr">
        <is>
          <t>Distribution</t>
        </is>
      </c>
      <c r="E11" s="4" t="inlineStr">
        <is>
          <t>Euronext Paris</t>
        </is>
      </c>
      <c r="F11" s="4" t="n">
        <v>60</v>
      </c>
      <c r="G11" s="5" t="n">
        <v>17.4</v>
      </c>
      <c r="H11" s="5" t="n">
        <v>16.2</v>
      </c>
      <c r="I11" s="6">
        <f>F11*G11</f>
        <v/>
      </c>
      <c r="J11" s="6">
        <f>F11*H11</f>
        <v/>
      </c>
      <c r="K11" s="6">
        <f>J11-I11</f>
        <v/>
      </c>
      <c r="L11" s="7">
        <f>IFERROR(IF(I11=0,"",K11/I11),"")</f>
        <v/>
      </c>
      <c r="M11" s="5" t="n">
        <v>0.87</v>
      </c>
      <c r="N11" s="7">
        <f>IFERROR(IF(H11=0,"",M11/H11),"")</f>
        <v/>
      </c>
      <c r="O11" s="8" t="inlineStr">
        <is>
          <t>Pression concurrentielle</t>
        </is>
      </c>
    </row>
    <row r="13">
      <c r="A13" s="14" t="n"/>
      <c r="B13" s="15" t="inlineStr">
        <is>
          <t>TOTAL</t>
        </is>
      </c>
      <c r="C13" s="14" t="n"/>
      <c r="D13" s="14" t="n"/>
      <c r="E13" s="14" t="n"/>
      <c r="F13" s="14" t="n"/>
      <c r="G13" s="14" t="n"/>
      <c r="H13" s="14" t="n"/>
      <c r="I13" s="16">
        <f>SUM(I3:I11)</f>
        <v/>
      </c>
      <c r="J13" s="16">
        <f>SUM(J3:J11)</f>
        <v/>
      </c>
      <c r="K13" s="16">
        <f>SUM(K3:K11)</f>
        <v/>
      </c>
      <c r="L13" s="17">
        <f>IFERROR(IF(I13=0,"",K13/I13),"")</f>
        <v/>
      </c>
      <c r="M13" s="16">
        <f>SUM(M3:M11)</f>
        <v/>
      </c>
      <c r="N13" s="14" t="n"/>
      <c r="O13" s="14" t="n"/>
    </row>
  </sheetData>
  <autoFilter ref="A2:O11"/>
  <mergeCells count="1">
    <mergeCell ref="A1:O1"/>
  </mergeCells>
  <conditionalFormatting sqref="K3:K11">
    <cfRule type="expression" priority="1" dxfId="0" stopIfTrue="0">
      <formula>K3&gt;0</formula>
    </cfRule>
    <cfRule type="expression" priority="2" dxfId="1" stopIfTrue="0">
      <formula>K3&lt;0</formula>
    </cfRule>
  </conditionalFormatting>
  <conditionalFormatting sqref="L3:L11">
    <cfRule type="expression" priority="3" dxfId="0" stopIfTrue="0">
      <formula>L3&gt;0</formula>
    </cfRule>
    <cfRule type="expression" priority="4" dxfId="1" stopIfTrue="0">
      <formula>L3&lt;0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4" customWidth="1" min="3" max="3"/>
    <col width="24" customWidth="1" min="4" max="4"/>
    <col width="20" customWidth="1" min="5" max="5"/>
    <col width="4" customWidth="1" min="6" max="6"/>
    <col width="20" customWidth="1" min="7" max="7"/>
    <col width="16" customWidth="1" min="8" max="8"/>
  </cols>
  <sheetData>
    <row r="1" ht="28" customHeight="1">
      <c r="A1" s="1" t="inlineStr">
        <is>
          <t>SYNTHÈSE DU PORTEFEUILLE — TABLEAU DE BORD</t>
        </is>
      </c>
    </row>
    <row r="3">
      <c r="A3" s="18" t="inlineStr">
        <is>
          <t>INDICATEURS CLÉS</t>
        </is>
      </c>
      <c r="B3" s="19" t="n"/>
      <c r="E3" s="18" t="inlineStr">
        <is>
          <t>PLUS/MOINS-VALUE PAR ACTION</t>
        </is>
      </c>
      <c r="F3" s="19" t="n"/>
      <c r="G3" s="19" t="n"/>
      <c r="H3" s="19" t="n"/>
    </row>
    <row r="4">
      <c r="A4" s="20" t="inlineStr">
        <is>
          <t>Valeur totale du portefeuille</t>
        </is>
      </c>
      <c r="B4" s="21">
        <f>SUM(Portefeuille!J3:J11)</f>
        <v/>
      </c>
      <c r="E4" s="2" t="inlineStr">
        <is>
          <t>Société</t>
        </is>
      </c>
      <c r="F4" s="2" t="inlineStr">
        <is>
          <t>Plus/moins-value (€)</t>
        </is>
      </c>
      <c r="G4" s="2" t="inlineStr">
        <is>
          <t>Performance (%)</t>
        </is>
      </c>
    </row>
    <row r="5">
      <c r="A5" s="22" t="inlineStr">
        <is>
          <t>Montant investi</t>
        </is>
      </c>
      <c r="B5" s="21">
        <f>SUM(Portefeuille!I3:I11)</f>
        <v/>
      </c>
      <c r="E5" s="8">
        <f>Portefeuille!C3</f>
        <v/>
      </c>
      <c r="F5" s="23">
        <f>Portefeuille!K3</f>
        <v/>
      </c>
      <c r="G5" s="7">
        <f>Portefeuille!L3</f>
        <v/>
      </c>
    </row>
    <row r="6">
      <c r="A6" s="20" t="inlineStr">
        <is>
          <t>Plus/moins-value globale (€)</t>
        </is>
      </c>
      <c r="B6" s="21">
        <f>B4-B5</f>
        <v/>
      </c>
      <c r="E6" s="13">
        <f>Portefeuille!C4</f>
        <v/>
      </c>
      <c r="F6" s="24">
        <f>Portefeuille!K4</f>
        <v/>
      </c>
      <c r="G6" s="12">
        <f>Portefeuille!L4</f>
        <v/>
      </c>
    </row>
    <row r="7">
      <c r="A7" s="22" t="inlineStr">
        <is>
          <t>Performance globale (%)</t>
        </is>
      </c>
      <c r="B7" s="25">
        <f>IFERROR(IF(B5=0,"",B6/B5),"")</f>
        <v/>
      </c>
      <c r="E7" s="8">
        <f>Portefeuille!C5</f>
        <v/>
      </c>
      <c r="F7" s="23">
        <f>Portefeuille!K5</f>
        <v/>
      </c>
      <c r="G7" s="7">
        <f>Portefeuille!L5</f>
        <v/>
      </c>
    </row>
    <row r="8">
      <c r="A8" s="20" t="inlineStr">
        <is>
          <t>Dividendes annuels estimés (€)</t>
        </is>
      </c>
      <c r="B8" s="21">
        <f>SUM(Portefeuille!M3:M11)</f>
        <v/>
      </c>
      <c r="E8" s="13">
        <f>Portefeuille!C6</f>
        <v/>
      </c>
      <c r="F8" s="24">
        <f>Portefeuille!K6</f>
        <v/>
      </c>
      <c r="G8" s="12">
        <f>Portefeuille!L6</f>
        <v/>
      </c>
    </row>
    <row r="9">
      <c r="A9" s="22" t="inlineStr">
        <is>
          <t>Nombre de lignes en gain</t>
        </is>
      </c>
      <c r="B9" s="26">
        <f>COUNTIF(Portefeuille!K3:K11,"&gt;0")</f>
        <v/>
      </c>
      <c r="E9" s="8">
        <f>Portefeuille!C7</f>
        <v/>
      </c>
      <c r="F9" s="23">
        <f>Portefeuille!K7</f>
        <v/>
      </c>
      <c r="G9" s="7">
        <f>Portefeuille!L7</f>
        <v/>
      </c>
    </row>
    <row r="10">
      <c r="A10" s="20" t="inlineStr">
        <is>
          <t>Nombre de lignes en perte</t>
        </is>
      </c>
      <c r="B10" s="26">
        <f>COUNTIF(Portefeuille!K3:K11,"&lt;0")</f>
        <v/>
      </c>
      <c r="E10" s="13">
        <f>Portefeuille!C8</f>
        <v/>
      </c>
      <c r="F10" s="24">
        <f>Portefeuille!K8</f>
        <v/>
      </c>
      <c r="G10" s="12">
        <f>Portefeuille!L8</f>
        <v/>
      </c>
    </row>
    <row r="11">
      <c r="A11" s="22" t="inlineStr">
        <is>
          <t>Nombre total de lignes</t>
        </is>
      </c>
      <c r="B11" s="26">
        <f>COUNTA(Portefeuille!C3:C11)</f>
        <v/>
      </c>
      <c r="E11" s="8">
        <f>Portefeuille!C9</f>
        <v/>
      </c>
      <c r="F11" s="23">
        <f>Portefeuille!K9</f>
        <v/>
      </c>
      <c r="G11" s="7">
        <f>Portefeuille!L9</f>
        <v/>
      </c>
    </row>
    <row r="12">
      <c r="E12" s="13">
        <f>Portefeuille!C10</f>
        <v/>
      </c>
      <c r="F12" s="24">
        <f>Portefeuille!K10</f>
        <v/>
      </c>
      <c r="G12" s="12">
        <f>Portefeuille!L10</f>
        <v/>
      </c>
    </row>
    <row r="13">
      <c r="E13" s="8">
        <f>Portefeuille!C11</f>
        <v/>
      </c>
      <c r="F13" s="23">
        <f>Portefeuille!K11</f>
        <v/>
      </c>
      <c r="G13" s="7">
        <f>Portefeuille!L11</f>
        <v/>
      </c>
    </row>
    <row r="14">
      <c r="A14" s="18" t="inlineStr">
        <is>
          <t>RÉPARTITION PAR SECTEUR</t>
        </is>
      </c>
      <c r="B14" s="19" t="n"/>
    </row>
    <row r="15">
      <c r="A15" s="2" t="inlineStr">
        <is>
          <t>Secteur</t>
        </is>
      </c>
      <c r="B15" s="2" t="inlineStr">
        <is>
          <t>Valeur actuelle (€)</t>
        </is>
      </c>
      <c r="C15" s="2" t="inlineStr">
        <is>
          <t>% Portefeuille</t>
        </is>
      </c>
    </row>
    <row r="16">
      <c r="A16" s="13" t="inlineStr">
        <is>
          <t>Luxe</t>
        </is>
      </c>
      <c r="B16" s="24">
        <f>IFERROR(SUMIF(Portefeuille!D3:D11,A16,Portefeuille!J3:J11),0)</f>
        <v/>
      </c>
      <c r="C16" s="12">
        <f>IFERROR(B16/B4,0)</f>
        <v/>
      </c>
    </row>
    <row r="17">
      <c r="A17" s="8" t="inlineStr">
        <is>
          <t>Énergie</t>
        </is>
      </c>
      <c r="B17" s="23">
        <f>IFERROR(SUMIF(Portefeuille!D3:D11,A17,Portefeuille!J3:J11),0)</f>
        <v/>
      </c>
      <c r="C17" s="7">
        <f>IFERROR(B17/B4,0)</f>
        <v/>
      </c>
    </row>
    <row r="18">
      <c r="A18" s="13" t="inlineStr">
        <is>
          <t>Santé</t>
        </is>
      </c>
      <c r="B18" s="24">
        <f>IFERROR(SUMIF(Portefeuille!D3:D11,A18,Portefeuille!J3:J11),0)</f>
        <v/>
      </c>
      <c r="C18" s="12">
        <f>IFERROR(B18/B4,0)</f>
        <v/>
      </c>
    </row>
    <row r="19">
      <c r="A19" s="8" t="inlineStr">
        <is>
          <t>Finance</t>
        </is>
      </c>
      <c r="B19" s="23">
        <f>IFERROR(SUMIF(Portefeuille!D3:D11,A19,Portefeuille!J3:J11),0)</f>
        <v/>
      </c>
      <c r="C19" s="7">
        <f>IFERROR(B19/B4,0)</f>
        <v/>
      </c>
    </row>
    <row r="20">
      <c r="A20" s="13" t="inlineStr">
        <is>
          <t>Aéronautique</t>
        </is>
      </c>
      <c r="B20" s="24">
        <f>IFERROR(SUMIF(Portefeuille!D3:D11,A20,Portefeuille!J3:J11),0)</f>
        <v/>
      </c>
      <c r="C20" s="12">
        <f>IFERROR(B20/B4,0)</f>
        <v/>
      </c>
    </row>
    <row r="21">
      <c r="A21" s="8" t="inlineStr">
        <is>
          <t>Assurance</t>
        </is>
      </c>
      <c r="B21" s="23">
        <f>IFERROR(SUMIF(Portefeuille!D3:D11,A21,Portefeuille!J3:J11),0)</f>
        <v/>
      </c>
      <c r="C21" s="7">
        <f>IFERROR(B21/B4,0)</f>
        <v/>
      </c>
    </row>
    <row r="22">
      <c r="A22" s="13" t="inlineStr">
        <is>
          <t>Télécom</t>
        </is>
      </c>
      <c r="B22" s="24">
        <f>IFERROR(SUMIF(Portefeuille!D3:D11,A22,Portefeuille!J3:J11),0)</f>
        <v/>
      </c>
      <c r="C22" s="12">
        <f>IFERROR(B22/B4,0)</f>
        <v/>
      </c>
    </row>
    <row r="23">
      <c r="A23" s="8" t="inlineStr">
        <is>
          <t>Distribution</t>
        </is>
      </c>
      <c r="B23" s="23">
        <f>IFERROR(SUMIF(Portefeuille!D3:D11,A23,Portefeuille!J3:J11),0)</f>
        <v/>
      </c>
      <c r="C23" s="7">
        <f>IFERROR(B23/B4,0)</f>
        <v/>
      </c>
    </row>
    <row r="24">
      <c r="A24" s="15" t="inlineStr">
        <is>
          <t>TOTAL</t>
        </is>
      </c>
      <c r="B24" s="16">
        <f>SUM(B16:B23)</f>
        <v/>
      </c>
      <c r="C24" s="17">
        <f>IFERROR(SUM(C16:C23),0)</f>
        <v/>
      </c>
    </row>
  </sheetData>
  <mergeCells count="4">
    <mergeCell ref="A1:H1"/>
    <mergeCell ref="A3:B3"/>
    <mergeCell ref="A14:B14"/>
    <mergeCell ref="E3:H3"/>
  </mergeCells>
  <conditionalFormatting sqref="B6">
    <cfRule type="expression" priority="1" dxfId="0" stopIfTrue="0">
      <formula>B6&gt;0</formula>
    </cfRule>
    <cfRule type="expression" priority="2" dxfId="1" stopIfTrue="0">
      <formula>B6&lt;0</formula>
    </cfRule>
  </conditionalFormatting>
  <conditionalFormatting sqref="F5:F13">
    <cfRule type="expression" priority="3" dxfId="0" stopIfTrue="0">
      <formula>F5&gt;0</formula>
    </cfRule>
    <cfRule type="expression" priority="4" dxfId="1" stopIfTrue="0">
      <formula>F5&lt;0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55" customWidth="1" min="2" max="2"/>
    <col width="20" customWidth="1" min="3" max="3"/>
  </cols>
  <sheetData>
    <row r="1" ht="28" customHeight="1">
      <c r="A1" s="1" t="inlineStr">
        <is>
          <t>GUIDE D'UTILISATION — TABLEAU DE SUIVI DES ACTIONS</t>
        </is>
      </c>
    </row>
    <row r="3" ht="18" customHeight="1">
      <c r="A3" s="18" t="inlineStr">
        <is>
          <t>DESCRIPTION DES COLONNES — FEUILLE PORTEFEUILLE</t>
        </is>
      </c>
      <c r="B3" s="19" t="n"/>
      <c r="C3" s="19" t="n"/>
    </row>
    <row r="4" ht="18" customHeight="1">
      <c r="A4" s="20" t="inlineStr">
        <is>
          <t>Date d'achat</t>
        </is>
      </c>
      <c r="B4" s="27" t="inlineStr">
        <is>
          <t>Date d'acquisition du titre. Format JJ/MM/AAAA.</t>
        </is>
      </c>
      <c r="C4" s="10" t="inlineStr">
        <is>
          <t>Saisie</t>
        </is>
      </c>
    </row>
    <row r="5" ht="18" customHeight="1">
      <c r="A5" s="22" t="inlineStr">
        <is>
          <t>Code</t>
        </is>
      </c>
      <c r="B5" s="28" t="inlineStr">
        <is>
          <t>Code mnémonique Euronext (ex : MC.PA pour LVMH).</t>
        </is>
      </c>
      <c r="C5" s="4" t="inlineStr">
        <is>
          <t>Saisie</t>
        </is>
      </c>
    </row>
    <row r="6" ht="18" customHeight="1">
      <c r="A6" s="20" t="inlineStr">
        <is>
          <t>Société</t>
        </is>
      </c>
      <c r="B6" s="27" t="inlineStr">
        <is>
          <t>Nom complet de la société cotée.</t>
        </is>
      </c>
      <c r="C6" s="10" t="inlineStr">
        <is>
          <t>Saisie</t>
        </is>
      </c>
    </row>
    <row r="7" ht="18" customHeight="1">
      <c r="A7" s="22" t="inlineStr">
        <is>
          <t>Secteur</t>
        </is>
      </c>
      <c r="B7" s="28" t="inlineStr">
        <is>
          <t>Secteur d'activité (Luxe, Énergie, Finance…).</t>
        </is>
      </c>
      <c r="C7" s="4" t="inlineStr">
        <is>
          <t>Saisie</t>
        </is>
      </c>
    </row>
    <row r="8" ht="18" customHeight="1">
      <c r="A8" s="20" t="inlineStr">
        <is>
          <t>Place de cotation</t>
        </is>
      </c>
      <c r="B8" s="27" t="inlineStr">
        <is>
          <t>Bourse de cotation principale (ex : Euronext Paris).</t>
        </is>
      </c>
      <c r="C8" s="10" t="inlineStr">
        <is>
          <t>Saisie</t>
        </is>
      </c>
    </row>
    <row r="9" ht="18" customHeight="1">
      <c r="A9" s="22" t="inlineStr">
        <is>
          <t>Quantité</t>
        </is>
      </c>
      <c r="B9" s="28" t="inlineStr">
        <is>
          <t>Nombre de titres détenus en portefeuille.</t>
        </is>
      </c>
      <c r="C9" s="4" t="inlineStr">
        <is>
          <t>Saisie</t>
        </is>
      </c>
    </row>
    <row r="10" ht="18" customHeight="1">
      <c r="A10" s="20" t="inlineStr">
        <is>
          <t>Prix d'achat (€)</t>
        </is>
      </c>
      <c r="B10" s="27" t="inlineStr">
        <is>
          <t>Prix unitaire payé à l'acquisition (hors frais).</t>
        </is>
      </c>
      <c r="C10" s="10" t="inlineStr">
        <is>
          <t>Saisie</t>
        </is>
      </c>
    </row>
    <row r="11" ht="18" customHeight="1">
      <c r="A11" s="22" t="inlineStr">
        <is>
          <t>Prix actuel (€)</t>
        </is>
      </c>
      <c r="B11" s="28" t="inlineStr">
        <is>
          <t>Dernier cours connu. À mettre à jour manuellement.</t>
        </is>
      </c>
      <c r="C11" s="4" t="inlineStr">
        <is>
          <t>Saisie</t>
        </is>
      </c>
    </row>
    <row r="12" ht="18" customHeight="1">
      <c r="A12" s="20" t="inlineStr">
        <is>
          <t>Investissement total (€)</t>
        </is>
      </c>
      <c r="B12" s="27">
        <f> Quantité × Prix d'achat. Calculé automatiquement.</f>
        <v/>
      </c>
      <c r="C12" s="10" t="inlineStr">
        <is>
          <t>Formule</t>
        </is>
      </c>
    </row>
    <row r="13" ht="18" customHeight="1">
      <c r="A13" s="22" t="inlineStr">
        <is>
          <t>Valeur actuelle (€)</t>
        </is>
      </c>
      <c r="B13" s="28">
        <f> Quantité × Prix actuel. Calculé automatiquement.</f>
        <v/>
      </c>
      <c r="C13" s="4" t="inlineStr">
        <is>
          <t>Formule</t>
        </is>
      </c>
    </row>
    <row r="14" ht="18" customHeight="1">
      <c r="A14" s="20" t="inlineStr">
        <is>
          <t>Plus/moins-value (€)</t>
        </is>
      </c>
      <c r="B14" s="27">
        <f> Valeur actuelle – Investissement total.</f>
        <v/>
      </c>
      <c r="C14" s="10" t="inlineStr">
        <is>
          <t>Formule</t>
        </is>
      </c>
    </row>
    <row r="15" ht="18" customHeight="1">
      <c r="A15" s="22" t="inlineStr">
        <is>
          <t>Performance (%)</t>
        </is>
      </c>
      <c r="B15" s="28">
        <f> Plus/moins-value / Investissement total.</f>
        <v/>
      </c>
      <c r="C15" s="4" t="inlineStr">
        <is>
          <t>Formule</t>
        </is>
      </c>
    </row>
    <row r="16" ht="18" customHeight="1">
      <c r="A16" s="20" t="inlineStr">
        <is>
          <t>Dividende/action (€)</t>
        </is>
      </c>
      <c r="B16" s="27" t="inlineStr">
        <is>
          <t>Dividende annuel brut estimé par action.</t>
        </is>
      </c>
      <c r="C16" s="10" t="inlineStr">
        <is>
          <t>Saisie</t>
        </is>
      </c>
    </row>
    <row r="17" ht="18" customHeight="1">
      <c r="A17" s="22" t="inlineStr">
        <is>
          <t>Rendement div. (%)</t>
        </is>
      </c>
      <c r="B17" s="28">
        <f> Dividende / Prix actuel. Rendement brut estimé.</f>
        <v/>
      </c>
      <c r="C17" s="4" t="inlineStr">
        <is>
          <t>Formule</t>
        </is>
      </c>
    </row>
    <row r="18" ht="18" customHeight="1">
      <c r="A18" s="20" t="inlineStr">
        <is>
          <t>Commentaire</t>
        </is>
      </c>
      <c r="B18" s="27" t="inlineStr">
        <is>
          <t>Zone libre pour notes personnelles sur la ligne.</t>
        </is>
      </c>
      <c r="C18" s="10" t="inlineStr">
        <is>
          <t>Saisie</t>
        </is>
      </c>
    </row>
    <row r="19" ht="18" customHeight="1"/>
    <row r="20" ht="18" customHeight="1">
      <c r="A20" s="18" t="inlineStr">
        <is>
          <t>INDICATEURS DE LA FEUILLE SYNTHÈSE</t>
        </is>
      </c>
      <c r="B20" s="19" t="n"/>
      <c r="C20" s="19" t="n"/>
    </row>
    <row r="21" ht="18" customHeight="1">
      <c r="A21" s="22" t="inlineStr">
        <is>
          <t>Valeur totale</t>
        </is>
      </c>
      <c r="B21" s="28" t="inlineStr">
        <is>
          <t>Somme des valeurs actuelles de toutes les lignes du portefeuille.</t>
        </is>
      </c>
      <c r="C21" s="4" t="inlineStr"/>
    </row>
    <row r="22" ht="18" customHeight="1">
      <c r="A22" s="20" t="inlineStr">
        <is>
          <t>Montant investi</t>
        </is>
      </c>
      <c r="B22" s="27" t="inlineStr">
        <is>
          <t>Somme de tous les investissements à l'achat (hors frais).</t>
        </is>
      </c>
      <c r="C22" s="10" t="inlineStr"/>
    </row>
    <row r="23" ht="18" customHeight="1">
      <c r="A23" s="22" t="inlineStr">
        <is>
          <t>Plus/moins-value globale</t>
        </is>
      </c>
      <c r="B23" s="28" t="inlineStr">
        <is>
          <t>Différence entre la valeur totale et le montant investi.</t>
        </is>
      </c>
      <c r="C23" s="4" t="inlineStr"/>
    </row>
    <row r="24" ht="18" customHeight="1">
      <c r="A24" s="20" t="inlineStr">
        <is>
          <t>Performance globale</t>
        </is>
      </c>
      <c r="B24" s="27" t="inlineStr">
        <is>
          <t>Plus/moins-value globale divisée par le montant investi.</t>
        </is>
      </c>
      <c r="C24" s="10" t="inlineStr"/>
    </row>
    <row r="25" ht="18" customHeight="1">
      <c r="A25" s="22" t="inlineStr">
        <is>
          <t>Dividendes estimés</t>
        </is>
      </c>
      <c r="B25" s="28" t="inlineStr">
        <is>
          <t>Somme des dividendes annuels bruts de toutes les lignes.</t>
        </is>
      </c>
      <c r="C25" s="4" t="inlineStr"/>
    </row>
    <row r="26" ht="18" customHeight="1">
      <c r="A26" s="20" t="inlineStr">
        <is>
          <t>Lignes en gain / en perte</t>
        </is>
      </c>
      <c r="B26" s="27" t="inlineStr">
        <is>
          <t>Comptage des positions selon le signe de la plus/moins-value.</t>
        </is>
      </c>
      <c r="C26" s="10" t="inlineStr"/>
    </row>
    <row r="27" ht="18" customHeight="1"/>
    <row r="28" ht="18" customHeight="1">
      <c r="A28" s="18" t="inlineStr">
        <is>
          <t>HYPOTHÈSES DE CALCUL</t>
        </is>
      </c>
      <c r="B28" s="19" t="n"/>
      <c r="C28" s="19" t="n"/>
    </row>
    <row r="29" ht="18" customHeight="1">
      <c r="A29" s="22" t="inlineStr">
        <is>
          <t>Frais de courtage</t>
        </is>
      </c>
      <c r="B29" s="28" t="inlineStr">
        <is>
          <t>Non inclus dans les calculs. Ajoutez-les manuellement si nécessaire.</t>
        </is>
      </c>
      <c r="C29" s="4" t="inlineStr"/>
    </row>
    <row r="30" ht="18" customHeight="1">
      <c r="A30" s="20" t="inlineStr">
        <is>
          <t>Dividendes</t>
        </is>
      </c>
      <c r="B30" s="27" t="inlineStr">
        <is>
          <t>Montants bruts annuels estimés. Non nets de la flat tax (30 %).</t>
        </is>
      </c>
      <c r="C30" s="10" t="inlineStr"/>
    </row>
    <row r="31" ht="18" customHeight="1">
      <c r="A31" s="22" t="inlineStr">
        <is>
          <t>Valorisation</t>
        </is>
      </c>
      <c r="B31" s="28" t="inlineStr">
        <is>
          <t>Basée sur le dernier cours saisi dans la colonne 'Prix actuel (€)'.</t>
        </is>
      </c>
      <c r="C31" s="4" t="inlineStr"/>
    </row>
    <row r="32" ht="18" customHeight="1">
      <c r="A32" s="20" t="inlineStr">
        <is>
          <t>Fiscalité</t>
        </is>
      </c>
      <c r="B32" s="27" t="inlineStr">
        <is>
          <t>Calculs hors fiscalité (PFU 30 %, abattements…). À titre indicatif.</t>
        </is>
      </c>
      <c r="C32" s="10" t="inlineStr"/>
    </row>
    <row r="33" ht="18" customHeight="1">
      <c r="A33" s="22" t="inlineStr">
        <is>
          <t>Devises</t>
        </is>
      </c>
      <c r="B33" s="28" t="inlineStr">
        <is>
          <t>Tous les montants sont en euros (€). Pas de gestion multi-devises.</t>
        </is>
      </c>
      <c r="C33" s="4" t="inlineStr"/>
    </row>
    <row r="34" ht="18" customHeight="1"/>
    <row r="35" ht="18" customHeight="1">
      <c r="A35" s="18" t="inlineStr">
        <is>
          <t>LÉGENDE DES COULEURS</t>
        </is>
      </c>
      <c r="B35" s="19" t="n"/>
      <c r="C35" s="19" t="n"/>
    </row>
    <row r="36" ht="18" customHeight="1">
      <c r="A36" s="20" t="inlineStr">
        <is>
          <t>Jaune pâle (#FFFBEB)</t>
        </is>
      </c>
      <c r="B36" s="27" t="inlineStr">
        <is>
          <t>Cellule de saisie — données à renseigner par l'utilisateur.</t>
        </is>
      </c>
      <c r="C36" s="10" t="inlineStr">
        <is>
          <t>Saisie</t>
        </is>
      </c>
    </row>
    <row r="37" ht="18" customHeight="1">
      <c r="A37" s="22" t="inlineStr">
        <is>
          <t>Vert (#16A34A)</t>
        </is>
      </c>
      <c r="B37" s="28" t="inlineStr">
        <is>
          <t>Valeur positive — plus-value, performance positive.</t>
        </is>
      </c>
      <c r="C37" s="4" t="inlineStr">
        <is>
          <t>Positif</t>
        </is>
      </c>
    </row>
    <row r="38" ht="18" customHeight="1">
      <c r="A38" s="20" t="inlineStr">
        <is>
          <t>Rouge (#DC2626)</t>
        </is>
      </c>
      <c r="B38" s="27" t="inlineStr">
        <is>
          <t>Valeur négative — moins-value, alerte.</t>
        </is>
      </c>
      <c r="C38" s="10" t="inlineStr">
        <is>
          <t>Négatif/Alerte</t>
        </is>
      </c>
    </row>
    <row r="39" ht="18" customHeight="1">
      <c r="A39" s="22" t="inlineStr">
        <is>
          <t>Bleu foncé (#1E293B)</t>
        </is>
      </c>
      <c r="B39" s="28" t="inlineStr">
        <is>
          <t>En-têtes de colonnes du tableau principal.</t>
        </is>
      </c>
      <c r="C39" s="4" t="inlineStr">
        <is>
          <t>Structure</t>
        </is>
      </c>
    </row>
    <row r="40" ht="18" customHeight="1">
      <c r="A40" s="20" t="inlineStr">
        <is>
          <t>Rouge foncé (#C8102E)</t>
        </is>
      </c>
      <c r="B40" s="27" t="inlineStr">
        <is>
          <t>Titres des blocs de la feuille Synthèse.</t>
        </is>
      </c>
      <c r="C40" s="10" t="inlineStr">
        <is>
          <t>Structure</t>
        </is>
      </c>
    </row>
    <row r="41" ht="18" customHeight="1">
      <c r="A41" s="22" t="inlineStr">
        <is>
          <t>Gris clair (#F8FAFC)</t>
        </is>
      </c>
      <c r="B41" s="28" t="inlineStr">
        <is>
          <t>Lignes alternées du tableau — lecture facilitée.</t>
        </is>
      </c>
      <c r="C41" s="4" t="inlineStr">
        <is>
          <t>Design</t>
        </is>
      </c>
    </row>
    <row r="42" ht="18" customHeight="1"/>
    <row r="43" ht="20" customHeight="1">
      <c r="A43" s="18" t="inlineStr">
        <is>
          <t>NOTE RGPD / CNIL</t>
        </is>
      </c>
      <c r="B43" s="19" t="n"/>
      <c r="C43" s="19" t="n"/>
    </row>
    <row r="44" ht="36" customHeight="1">
      <c r="A44" s="20" t="inlineStr">
        <is>
          <t>Données personnelles</t>
        </is>
      </c>
      <c r="B44" s="27" t="inlineStr">
        <is>
          <t>Si ce fichier contient des données d'un investisseur réel, il constitue
un traitement de données personnelles au sens du RGPD (UE 2016/679).</t>
        </is>
      </c>
      <c r="C44" s="10" t="inlineStr"/>
    </row>
    <row r="45" ht="36" customHeight="1">
      <c r="A45" s="22" t="inlineStr">
        <is>
          <t>Responsable</t>
        </is>
      </c>
      <c r="B45" s="28" t="inlineStr">
        <is>
          <t>L'utilisateur est responsable du traitement. Conservez le fichier
de manière sécurisée et limitez l'accès aux personnes autorisées.</t>
        </is>
      </c>
      <c r="C45" s="4" t="inlineStr"/>
    </row>
    <row r="46" ht="36" customHeight="1">
      <c r="A46" s="20" t="inlineStr">
        <is>
          <t>Durée de conservation</t>
        </is>
      </c>
      <c r="B46" s="27" t="inlineStr">
        <is>
          <t>Recommandation CNIL : durée de la relation + 5 ans pour les données
financières. Supprimez les données obsolètes régulièrement.</t>
        </is>
      </c>
      <c r="C46" s="10" t="inlineStr"/>
    </row>
    <row r="47" ht="36" customHeight="1">
      <c r="A47" s="22" t="inlineStr">
        <is>
          <t>Droits des personnes</t>
        </is>
      </c>
      <c r="B47" s="28" t="inlineStr">
        <is>
          <t>Toute personne dont les données sont incluses dispose d'un droit
d'accès, rectification, effacement (Art. 15-17 RGPD).</t>
        </is>
      </c>
      <c r="C47" s="4" t="inlineStr"/>
    </row>
  </sheetData>
  <mergeCells count="6">
    <mergeCell ref="A1:C1"/>
    <mergeCell ref="A3:C3"/>
    <mergeCell ref="A20:C20"/>
    <mergeCell ref="A28:C28"/>
    <mergeCell ref="A35:C35"/>
    <mergeCell ref="A43:C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2026-07-01T07:42:48Z</dcterms:created>
  <dcterms:modified xmlns:dcterms="http://purl.org/dc/terms/" xmlns:xsi="http://www.w3.org/2001/XMLSchema-instance" xsi:type="dcterms:W3CDTF">2026-07-01T07:42:48Z</dcterms:modified>
</cp:coreProperties>
</file>