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évisionnel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Mode d'emploi" sheetId="3" state="visible" r:id="rId3"/>
  </sheets>
  <definedNames>
    <definedName name="_xlnm._FilterDatabase" localSheetId="0" hidden="1">'Prévisionnel'!$A$4:$P$4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 ##0,00 €"/>
    <numFmt numFmtId="165" formatCode="DD/MM/YYYY"/>
    <numFmt numFmtId="166" formatCode="0,0%"/>
  </numFmts>
  <fonts count="6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</fonts>
  <fills count="9">
    <fill>
      <patternFill/>
    </fill>
    <fill>
      <patternFill patternType="gray125"/>
    </fill>
    <fill>
      <patternFill patternType="solid">
        <fgColor rgb="00FFFBEB"/>
      </patternFill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16A34A"/>
      </patternFill>
    </fill>
    <fill>
      <patternFill patternType="solid">
        <fgColor rgb="00DC262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9" fontId="0" fillId="2" borderId="1" applyAlignment="1" pivotButton="0" quotePrefix="0" xfId="0">
      <alignment horizontal="center" vertical="center"/>
    </xf>
    <xf numFmtId="164" fontId="0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164" fontId="0" fillId="2" borderId="1" pivotButton="0" quotePrefix="0" xfId="0"/>
    <xf numFmtId="164" fontId="0" fillId="4" borderId="1" pivotButton="0" quotePrefix="0" xfId="0"/>
    <xf numFmtId="0" fontId="0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165" fontId="0" fillId="5" borderId="1" applyAlignment="1" pivotButton="0" quotePrefix="0" xfId="0">
      <alignment horizontal="center" vertical="center"/>
    </xf>
    <xf numFmtId="164" fontId="0" fillId="5" borderId="1" pivotButton="0" quotePrefix="0" xfId="0"/>
    <xf numFmtId="0" fontId="0" fillId="5" borderId="1" applyAlignment="1" pivotButton="0" quotePrefix="0" xfId="0">
      <alignment horizontal="center" vertical="center"/>
    </xf>
    <xf numFmtId="0" fontId="3" fillId="6" borderId="0" applyAlignment="1" pivotButton="0" quotePrefix="0" xfId="0">
      <alignment horizontal="center" vertical="center"/>
    </xf>
    <xf numFmtId="164" fontId="5" fillId="6" borderId="1" pivotButton="0" quotePrefix="0" xfId="0"/>
    <xf numFmtId="0" fontId="0" fillId="6" borderId="1" pivotButton="0" quotePrefix="0" xfId="0"/>
    <xf numFmtId="0" fontId="2" fillId="4" borderId="1" pivotButton="0" quotePrefix="0" xfId="0"/>
    <xf numFmtId="164" fontId="0" fillId="4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pivotButton="0" quotePrefix="0" xfId="0"/>
    <xf numFmtId="0" fontId="0" fillId="4" borderId="1" pivotButton="0" quotePrefix="0" xfId="0"/>
    <xf numFmtId="0" fontId="2" fillId="5" borderId="1" pivotButton="0" quotePrefix="0" xfId="0"/>
    <xf numFmtId="164" fontId="0" fillId="5" borderId="1" applyAlignment="1" pivotButton="0" quotePrefix="0" xfId="0">
      <alignment horizontal="center" vertical="center"/>
    </xf>
    <xf numFmtId="0" fontId="0" fillId="5" borderId="1" pivotButton="0" quotePrefix="0" xfId="0"/>
    <xf numFmtId="166" fontId="0" fillId="5" borderId="1" applyAlignment="1" pivotButton="0" quotePrefix="0" xfId="0">
      <alignment horizontal="center" vertical="center"/>
    </xf>
    <xf numFmtId="1" fontId="0" fillId="4" borderId="1" applyAlignment="1" pivotButton="0" quotePrefix="0" xfId="0">
      <alignment horizontal="center" vertical="center"/>
    </xf>
    <xf numFmtId="1" fontId="0" fillId="5" borderId="1" applyAlignment="1" pivotButton="0" quotePrefix="0" xfId="0">
      <alignment horizontal="center" vertical="center"/>
    </xf>
    <xf numFmtId="0" fontId="3" fillId="6" borderId="0" pivotButton="0" quotePrefix="0" xfId="0"/>
    <xf numFmtId="0" fontId="0" fillId="0" borderId="0" applyAlignment="1" pivotButton="0" quotePrefix="0" xfId="0">
      <alignment horizontal="left" vertical="top" wrapText="1"/>
    </xf>
    <xf numFmtId="0" fontId="0" fillId="3" borderId="0" pivotButton="0" quotePrefix="0" xfId="0"/>
    <xf numFmtId="0" fontId="4" fillId="0" borderId="0" pivotButton="0" quotePrefix="0" xfId="0"/>
    <xf numFmtId="0" fontId="0" fillId="2" borderId="0" pivotButton="0" quotePrefix="0" xfId="0"/>
    <xf numFmtId="0" fontId="0" fillId="7" borderId="0" pivotButton="0" quotePrefix="0" xfId="0"/>
    <xf numFmtId="0" fontId="0" fillId="8" borderId="0" pivotButton="0" quotePrefix="0" xfId="0"/>
    <xf numFmtId="0" fontId="0" fillId="4" borderId="0" pivotButton="0" quotePrefix="0" xfId="0"/>
  </cellXfs>
  <cellStyles count="1">
    <cellStyle name="Normal" xfId="0" builtinId="0" hidden="0"/>
  </cellStyles>
  <dxfs count="4">
    <dxf>
      <font>
        <name val="Calibri"/>
        <b val="1"/>
        <color rgb="00DC2626"/>
        <sz val="10"/>
      </font>
    </dxf>
    <dxf>
      <font>
        <name val="Calibri"/>
        <b val="1"/>
        <color rgb="0016A34A"/>
        <sz val="10"/>
      </font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16A34A"/>
        <sz val="10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mensuelle du CA et du Résultat</a:t>
            </a:r>
          </a:p>
        </rich>
      </tx>
    </title>
    <plotArea>
      <lineChart>
        <grouping val="standard"/>
        <ser>
          <idx val="0"/>
          <order val="0"/>
          <tx>
            <strRef>
              <f>'Synthèse'!E3</f>
            </strRef>
          </tx>
          <spPr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'Synthèse'!$D$4:$D$13</f>
            </numRef>
          </cat>
          <val>
            <numRef>
              <f>'Synthèse'!$E$4:$E$13</f>
            </numRef>
          </val>
        </ser>
        <ser>
          <idx val="1"/>
          <order val="1"/>
          <tx>
            <strRef>
              <f>'Synthèse'!F3</f>
            </strRef>
          </tx>
          <spPr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'Synthèse'!$D$4:$D$13</f>
            </numRef>
          </cat>
          <val>
            <numRef>
              <f>'Synthèse'!$F$4:$F$13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Comparaison des charges par nature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'Synthèse'!I3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'Synthèse'!$H$4:$H$8</f>
            </numRef>
          </cat>
          <val>
            <numRef>
              <f>'Synthèse'!$I$4:$I$8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du total des charges</a:t>
            </a:r>
          </a:p>
        </rich>
      </tx>
    </title>
    <plotArea>
      <pieChart>
        <varyColors val="1"/>
        <ser>
          <idx val="0"/>
          <order val="0"/>
          <tx>
            <strRef>
              <f>'Synthèse'!I3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'Synthèse'!$H$4:$H$8</f>
            </numRef>
          </cat>
          <val>
            <numRef>
              <f>'Synthèse'!$I$4:$I$8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3</col>
      <colOff>0</colOff>
      <row>15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32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11</col>
      <colOff>0</colOff>
      <row>32</row>
      <rowOff>0</rowOff>
    </from>
    <ext cx="648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0" customWidth="1" min="3" max="3"/>
    <col width="16" customWidth="1" min="4" max="4"/>
    <col width="22" customWidth="1" min="5" max="5"/>
    <col width="24" customWidth="1" min="6" max="6"/>
    <col width="12" customWidth="1" min="7" max="7"/>
    <col width="15" customWidth="1" min="8" max="8"/>
    <col width="20" customWidth="1" min="9" max="9"/>
    <col width="20" customWidth="1" min="10" max="10"/>
    <col width="15" customWidth="1" min="11" max="11"/>
    <col width="15" customWidth="1" min="12" max="12"/>
    <col width="16" customWidth="1" min="13" max="13"/>
    <col width="18" customWidth="1" min="14" max="14"/>
    <col width="18" customWidth="1" min="15" max="15"/>
    <col width="18" customWidth="1" min="16" max="16"/>
    <col width="16" customWidth="1" min="17" max="17"/>
  </cols>
  <sheetData>
    <row r="1" ht="26" customHeight="1">
      <c r="A1" s="1" t="inlineStr">
        <is>
          <t>TABLEAU PRÉVISIONNEL MENSUEL 2026 — CA / CHARGES / TRÉSORERIE</t>
        </is>
      </c>
    </row>
    <row r="2">
      <c r="A2" s="2" t="inlineStr">
        <is>
          <t>Taux TVA collectée :</t>
        </is>
      </c>
      <c r="B2" s="3" t="n">
        <v>0.2</v>
      </c>
      <c r="C2" s="2" t="inlineStr">
        <is>
          <t>Taux TVA déductible applicable :</t>
        </is>
      </c>
      <c r="D2" s="3" t="n">
        <v>0.2</v>
      </c>
      <c r="E2" s="2" t="inlineStr">
        <is>
          <t>Solde trésorerie initial :</t>
        </is>
      </c>
      <c r="F2" s="4" t="n">
        <v>8000</v>
      </c>
    </row>
    <row r="4">
      <c r="A4" s="5" t="inlineStr">
        <is>
          <t>Mois</t>
        </is>
      </c>
      <c r="B4" s="5" t="inlineStr">
        <is>
          <t>Période</t>
        </is>
      </c>
      <c r="C4" s="5" t="inlineStr">
        <is>
          <t>CA prévu HT (€)</t>
        </is>
      </c>
      <c r="D4" s="5" t="inlineStr">
        <is>
          <t>Encaissements prévus TTC (€)</t>
        </is>
      </c>
      <c r="E4" s="5" t="inlineStr">
        <is>
          <t>Achats / sous-traitance HT (€)</t>
        </is>
      </c>
      <c r="F4" s="5" t="inlineStr">
        <is>
          <t>Loyers (€)</t>
        </is>
      </c>
      <c r="G4" s="5" t="inlineStr">
        <is>
          <t>Salaires bruts (€)</t>
        </is>
      </c>
      <c r="H4" s="5" t="inlineStr">
        <is>
          <t>Charges sociales / URSSAF (€)</t>
        </is>
      </c>
      <c r="I4" s="5" t="inlineStr">
        <is>
          <t>Autres charges fixes (€)</t>
        </is>
      </c>
      <c r="J4" s="5" t="inlineStr">
        <is>
          <t>TVA collectée (€)</t>
        </is>
      </c>
      <c r="K4" s="5" t="inlineStr">
        <is>
          <t>TVA déductible (€)</t>
        </is>
      </c>
      <c r="L4" s="5" t="inlineStr">
        <is>
          <t>Résultat mensuel (€)</t>
        </is>
      </c>
      <c r="M4" s="5" t="inlineStr">
        <is>
          <t>Solde de trésorerie (€)</t>
        </is>
      </c>
      <c r="N4" s="5" t="inlineStr">
        <is>
          <t>Objectif mensuel (€)</t>
        </is>
      </c>
      <c r="O4" s="5" t="inlineStr">
        <is>
          <t>Écart vs objectif (€)</t>
        </is>
      </c>
      <c r="P4" s="5" t="inlineStr">
        <is>
          <t>Statut</t>
        </is>
      </c>
    </row>
    <row r="5">
      <c r="A5" s="6" t="inlineStr">
        <is>
          <t>Janvier</t>
        </is>
      </c>
      <c r="B5" s="7" t="inlineStr">
        <is>
          <t>01/01/2026</t>
        </is>
      </c>
      <c r="C5" s="6" t="inlineStr">
        <is>
          <t>T1 2026</t>
        </is>
      </c>
      <c r="D5" s="8" t="n">
        <v>12000</v>
      </c>
      <c r="E5" s="9">
        <f>D5*(1+$B$2)</f>
        <v/>
      </c>
      <c r="F5" s="8" t="n">
        <v>3000</v>
      </c>
      <c r="G5" s="8" t="n">
        <v>800</v>
      </c>
      <c r="H5" s="8" t="n">
        <v>3500</v>
      </c>
      <c r="I5" s="8" t="n">
        <v>1400</v>
      </c>
      <c r="J5" s="8" t="n">
        <v>500</v>
      </c>
      <c r="K5" s="9">
        <f>D5*$B$2</f>
        <v/>
      </c>
      <c r="L5" s="9">
        <f>(F5+G5+H5+I5+J5)*$D$2</f>
        <v/>
      </c>
      <c r="M5" s="9">
        <f>D5-F5-G5-H5-I5-J5</f>
        <v/>
      </c>
      <c r="N5" s="9">
        <f>$F$2+E5-(F5+G5+H5+I5+J5)</f>
        <v/>
      </c>
      <c r="O5" s="8" t="n">
        <v>11000</v>
      </c>
      <c r="P5" s="9">
        <f>D5-O5</f>
        <v/>
      </c>
      <c r="Q5" s="10">
        <f>IF(P5&gt;=0,"Atteint",IF(P5&gt;-1000,"À surveiller","Non atteint"))</f>
        <v/>
      </c>
    </row>
    <row r="6">
      <c r="A6" s="11" t="inlineStr">
        <is>
          <t>Février</t>
        </is>
      </c>
      <c r="B6" s="12" t="inlineStr">
        <is>
          <t>01/02/2026</t>
        </is>
      </c>
      <c r="C6" s="11" t="inlineStr">
        <is>
          <t>T1 2026</t>
        </is>
      </c>
      <c r="D6" s="8" t="n">
        <v>11500</v>
      </c>
      <c r="E6" s="13">
        <f>D6*(1+$B$2)</f>
        <v/>
      </c>
      <c r="F6" s="8" t="n">
        <v>2800</v>
      </c>
      <c r="G6" s="8" t="n">
        <v>800</v>
      </c>
      <c r="H6" s="8" t="n">
        <v>3500</v>
      </c>
      <c r="I6" s="8" t="n">
        <v>1400</v>
      </c>
      <c r="J6" s="8" t="n">
        <v>450</v>
      </c>
      <c r="K6" s="13">
        <f>D6*$B$2</f>
        <v/>
      </c>
      <c r="L6" s="13">
        <f>(F6+G6+H6+I6+J6)*$D$2</f>
        <v/>
      </c>
      <c r="M6" s="13">
        <f>D6-F6-G6-H6-I6-J6</f>
        <v/>
      </c>
      <c r="N6" s="13">
        <f>N5+E6-(F6+G6+H6+I6+J6)</f>
        <v/>
      </c>
      <c r="O6" s="8" t="n">
        <v>11000</v>
      </c>
      <c r="P6" s="13">
        <f>D6-O6</f>
        <v/>
      </c>
      <c r="Q6" s="14">
        <f>IF(P6&gt;=0,"Atteint",IF(P6&gt;-1000,"À surveiller","Non atteint"))</f>
        <v/>
      </c>
    </row>
    <row r="7">
      <c r="A7" s="6" t="inlineStr">
        <is>
          <t>Mars</t>
        </is>
      </c>
      <c r="B7" s="7" t="inlineStr">
        <is>
          <t>01/03/2026</t>
        </is>
      </c>
      <c r="C7" s="6" t="inlineStr">
        <is>
          <t>T1 2026</t>
        </is>
      </c>
      <c r="D7" s="8" t="n">
        <v>13500</v>
      </c>
      <c r="E7" s="9">
        <f>D7*(1+$B$2)</f>
        <v/>
      </c>
      <c r="F7" s="8" t="n">
        <v>3200</v>
      </c>
      <c r="G7" s="8" t="n">
        <v>800</v>
      </c>
      <c r="H7" s="8" t="n">
        <v>3500</v>
      </c>
      <c r="I7" s="8" t="n">
        <v>1400</v>
      </c>
      <c r="J7" s="8" t="n">
        <v>500</v>
      </c>
      <c r="K7" s="9">
        <f>D7*$B$2</f>
        <v/>
      </c>
      <c r="L7" s="9">
        <f>(F7+G7+H7+I7+J7)*$D$2</f>
        <v/>
      </c>
      <c r="M7" s="9">
        <f>D7-F7-G7-H7-I7-J7</f>
        <v/>
      </c>
      <c r="N7" s="9">
        <f>N6+E7-(F7+G7+H7+I7+J7)</f>
        <v/>
      </c>
      <c r="O7" s="8" t="n">
        <v>12000</v>
      </c>
      <c r="P7" s="9">
        <f>D7-O7</f>
        <v/>
      </c>
      <c r="Q7" s="10">
        <f>IF(P7&gt;=0,"Atteint",IF(P7&gt;-1000,"À surveiller","Non atteint"))</f>
        <v/>
      </c>
    </row>
    <row r="8">
      <c r="A8" s="11" t="inlineStr">
        <is>
          <t>Avril</t>
        </is>
      </c>
      <c r="B8" s="12" t="inlineStr">
        <is>
          <t>01/04/2026</t>
        </is>
      </c>
      <c r="C8" s="11" t="inlineStr">
        <is>
          <t>T2 2026</t>
        </is>
      </c>
      <c r="D8" s="8" t="n">
        <v>14500</v>
      </c>
      <c r="E8" s="13">
        <f>D8*(1+$B$2)</f>
        <v/>
      </c>
      <c r="F8" s="8" t="n">
        <v>3400</v>
      </c>
      <c r="G8" s="8" t="n">
        <v>800</v>
      </c>
      <c r="H8" s="8" t="n">
        <v>3600</v>
      </c>
      <c r="I8" s="8" t="n">
        <v>1440</v>
      </c>
      <c r="J8" s="8" t="n">
        <v>550</v>
      </c>
      <c r="K8" s="13">
        <f>D8*$B$2</f>
        <v/>
      </c>
      <c r="L8" s="13">
        <f>(F8+G8+H8+I8+J8)*$D$2</f>
        <v/>
      </c>
      <c r="M8" s="13">
        <f>D8-F8-G8-H8-I8-J8</f>
        <v/>
      </c>
      <c r="N8" s="13">
        <f>N7+E8-(F8+G8+H8+I8+J8)</f>
        <v/>
      </c>
      <c r="O8" s="8" t="n">
        <v>13000</v>
      </c>
      <c r="P8" s="13">
        <f>D8-O8</f>
        <v/>
      </c>
      <c r="Q8" s="14">
        <f>IF(P8&gt;=0,"Atteint",IF(P8&gt;-1000,"À surveiller","Non atteint"))</f>
        <v/>
      </c>
    </row>
    <row r="9">
      <c r="A9" s="6" t="inlineStr">
        <is>
          <t>Mai</t>
        </is>
      </c>
      <c r="B9" s="7" t="inlineStr">
        <is>
          <t>01/05/2026</t>
        </is>
      </c>
      <c r="C9" s="6" t="inlineStr">
        <is>
          <t>T2 2026</t>
        </is>
      </c>
      <c r="D9" s="8" t="n">
        <v>15500</v>
      </c>
      <c r="E9" s="9">
        <f>D9*(1+$B$2)</f>
        <v/>
      </c>
      <c r="F9" s="8" t="n">
        <v>3600</v>
      </c>
      <c r="G9" s="8" t="n">
        <v>800</v>
      </c>
      <c r="H9" s="8" t="n">
        <v>3600</v>
      </c>
      <c r="I9" s="8" t="n">
        <v>1440</v>
      </c>
      <c r="J9" s="8" t="n">
        <v>550</v>
      </c>
      <c r="K9" s="9">
        <f>D9*$B$2</f>
        <v/>
      </c>
      <c r="L9" s="9">
        <f>(F9+G9+H9+I9+J9)*$D$2</f>
        <v/>
      </c>
      <c r="M9" s="9">
        <f>D9-F9-G9-H9-I9-J9</f>
        <v/>
      </c>
      <c r="N9" s="9">
        <f>N8+E9-(F9+G9+H9+I9+J9)</f>
        <v/>
      </c>
      <c r="O9" s="8" t="n">
        <v>14000</v>
      </c>
      <c r="P9" s="9">
        <f>D9-O9</f>
        <v/>
      </c>
      <c r="Q9" s="10">
        <f>IF(P9&gt;=0,"Atteint",IF(P9&gt;-1000,"À surveiller","Non atteint"))</f>
        <v/>
      </c>
    </row>
    <row r="10">
      <c r="A10" s="11" t="inlineStr">
        <is>
          <t>Juin</t>
        </is>
      </c>
      <c r="B10" s="12" t="inlineStr">
        <is>
          <t>01/06/2026</t>
        </is>
      </c>
      <c r="C10" s="11" t="inlineStr">
        <is>
          <t>T2 2026</t>
        </is>
      </c>
      <c r="D10" s="8" t="n">
        <v>16500</v>
      </c>
      <c r="E10" s="13">
        <f>D10*(1+$B$2)</f>
        <v/>
      </c>
      <c r="F10" s="8" t="n">
        <v>3800</v>
      </c>
      <c r="G10" s="8" t="n">
        <v>800</v>
      </c>
      <c r="H10" s="8" t="n">
        <v>3700</v>
      </c>
      <c r="I10" s="8" t="n">
        <v>1480</v>
      </c>
      <c r="J10" s="8" t="n">
        <v>600</v>
      </c>
      <c r="K10" s="13">
        <f>D10*$B$2</f>
        <v/>
      </c>
      <c r="L10" s="13">
        <f>(F10+G10+H10+I10+J10)*$D$2</f>
        <v/>
      </c>
      <c r="M10" s="13">
        <f>D10-F10-G10-H10-I10-J10</f>
        <v/>
      </c>
      <c r="N10" s="13">
        <f>N9+E10-(F10+G10+H10+I10+J10)</f>
        <v/>
      </c>
      <c r="O10" s="8" t="n">
        <v>15000</v>
      </c>
      <c r="P10" s="13">
        <f>D10-O10</f>
        <v/>
      </c>
      <c r="Q10" s="14">
        <f>IF(P10&gt;=0,"Atteint",IF(P10&gt;-1000,"À surveiller","Non atteint"))</f>
        <v/>
      </c>
    </row>
    <row r="11">
      <c r="A11" s="6" t="inlineStr">
        <is>
          <t>Juillet</t>
        </is>
      </c>
      <c r="B11" s="7" t="inlineStr">
        <is>
          <t>01/07/2026</t>
        </is>
      </c>
      <c r="C11" s="6" t="inlineStr">
        <is>
          <t>T3 2026</t>
        </is>
      </c>
      <c r="D11" s="8" t="n">
        <v>9000</v>
      </c>
      <c r="E11" s="9">
        <f>D11*(1+$B$2)</f>
        <v/>
      </c>
      <c r="F11" s="8" t="n">
        <v>2200</v>
      </c>
      <c r="G11" s="8" t="n">
        <v>800</v>
      </c>
      <c r="H11" s="8" t="n">
        <v>3000</v>
      </c>
      <c r="I11" s="8" t="n">
        <v>1200</v>
      </c>
      <c r="J11" s="8" t="n">
        <v>400</v>
      </c>
      <c r="K11" s="9">
        <f>D11*$B$2</f>
        <v/>
      </c>
      <c r="L11" s="9">
        <f>(F11+G11+H11+I11+J11)*$D$2</f>
        <v/>
      </c>
      <c r="M11" s="9">
        <f>D11-F11-G11-H11-I11-J11</f>
        <v/>
      </c>
      <c r="N11" s="9">
        <f>N10+E11-(F11+G11+H11+I11+J11)</f>
        <v/>
      </c>
      <c r="O11" s="8" t="n">
        <v>14000</v>
      </c>
      <c r="P11" s="9">
        <f>D11-O11</f>
        <v/>
      </c>
      <c r="Q11" s="10">
        <f>IF(P11&gt;=0,"Atteint",IF(P11&gt;-1000,"À surveiller","Non atteint"))</f>
        <v/>
      </c>
    </row>
    <row r="12">
      <c r="A12" s="11" t="inlineStr">
        <is>
          <t>Août</t>
        </is>
      </c>
      <c r="B12" s="12" t="inlineStr">
        <is>
          <t>01/08/2026</t>
        </is>
      </c>
      <c r="C12" s="11" t="inlineStr">
        <is>
          <t>T3 2026</t>
        </is>
      </c>
      <c r="D12" s="8" t="n">
        <v>6500</v>
      </c>
      <c r="E12" s="13">
        <f>D12*(1+$B$2)</f>
        <v/>
      </c>
      <c r="F12" s="8" t="n">
        <v>1800</v>
      </c>
      <c r="G12" s="8" t="n">
        <v>800</v>
      </c>
      <c r="H12" s="8" t="n">
        <v>2500</v>
      </c>
      <c r="I12" s="8" t="n">
        <v>1000</v>
      </c>
      <c r="J12" s="8" t="n">
        <v>350</v>
      </c>
      <c r="K12" s="13">
        <f>D12*$B$2</f>
        <v/>
      </c>
      <c r="L12" s="13">
        <f>(F12+G12+H12+I12+J12)*$D$2</f>
        <v/>
      </c>
      <c r="M12" s="13">
        <f>D12-F12-G12-H12-I12-J12</f>
        <v/>
      </c>
      <c r="N12" s="13">
        <f>N11+E12-(F12+G12+H12+I12+J12)</f>
        <v/>
      </c>
      <c r="O12" s="8" t="n">
        <v>13000</v>
      </c>
      <c r="P12" s="13">
        <f>D12-O12</f>
        <v/>
      </c>
      <c r="Q12" s="14">
        <f>IF(P12&gt;=0,"Atteint",IF(P12&gt;-1000,"À surveiller","Non atteint"))</f>
        <v/>
      </c>
    </row>
    <row r="13">
      <c r="A13" s="6" t="inlineStr">
        <is>
          <t>Septembre</t>
        </is>
      </c>
      <c r="B13" s="7" t="inlineStr">
        <is>
          <t>01/09/2026</t>
        </is>
      </c>
      <c r="C13" s="6" t="inlineStr">
        <is>
          <t>T3 2026</t>
        </is>
      </c>
      <c r="D13" s="8" t="n">
        <v>17000</v>
      </c>
      <c r="E13" s="9">
        <f>D13*(1+$B$2)</f>
        <v/>
      </c>
      <c r="F13" s="8" t="n">
        <v>4000</v>
      </c>
      <c r="G13" s="8" t="n">
        <v>800</v>
      </c>
      <c r="H13" s="8" t="n">
        <v>3800</v>
      </c>
      <c r="I13" s="8" t="n">
        <v>1520</v>
      </c>
      <c r="J13" s="8" t="n">
        <v>600</v>
      </c>
      <c r="K13" s="9">
        <f>D13*$B$2</f>
        <v/>
      </c>
      <c r="L13" s="9">
        <f>(F13+G13+H13+I13+J13)*$D$2</f>
        <v/>
      </c>
      <c r="M13" s="9">
        <f>D13-F13-G13-H13-I13-J13</f>
        <v/>
      </c>
      <c r="N13" s="9">
        <f>N12+E13-(F13+G13+H13+I13+J13)</f>
        <v/>
      </c>
      <c r="O13" s="8" t="n">
        <v>15000</v>
      </c>
      <c r="P13" s="9">
        <f>D13-O13</f>
        <v/>
      </c>
      <c r="Q13" s="10">
        <f>IF(P13&gt;=0,"Atteint",IF(P13&gt;-1000,"À surveiller","Non atteint"))</f>
        <v/>
      </c>
    </row>
    <row r="14">
      <c r="A14" s="11" t="inlineStr">
        <is>
          <t>Octobre</t>
        </is>
      </c>
      <c r="B14" s="12" t="inlineStr">
        <is>
          <t>01/10/2026</t>
        </is>
      </c>
      <c r="C14" s="11" t="inlineStr">
        <is>
          <t>T4 2026</t>
        </is>
      </c>
      <c r="D14" s="8" t="n">
        <v>18000</v>
      </c>
      <c r="E14" s="13">
        <f>D14*(1+$B$2)</f>
        <v/>
      </c>
      <c r="F14" s="8" t="n">
        <v>4200</v>
      </c>
      <c r="G14" s="8" t="n">
        <v>800</v>
      </c>
      <c r="H14" s="8" t="n">
        <v>3900</v>
      </c>
      <c r="I14" s="8" t="n">
        <v>1560</v>
      </c>
      <c r="J14" s="8" t="n">
        <v>650</v>
      </c>
      <c r="K14" s="13">
        <f>D14*$B$2</f>
        <v/>
      </c>
      <c r="L14" s="13">
        <f>(F14+G14+H14+I14+J14)*$D$2</f>
        <v/>
      </c>
      <c r="M14" s="13">
        <f>D14-F14-G14-H14-I14-J14</f>
        <v/>
      </c>
      <c r="N14" s="13">
        <f>N13+E14-(F14+G14+H14+I14+J14)</f>
        <v/>
      </c>
      <c r="O14" s="8" t="n">
        <v>16000</v>
      </c>
      <c r="P14" s="13">
        <f>D14-O14</f>
        <v/>
      </c>
      <c r="Q14" s="14">
        <f>IF(P14&gt;=0,"Atteint",IF(P14&gt;-1000,"À surveiller","Non atteint"))</f>
        <v/>
      </c>
    </row>
    <row r="15">
      <c r="A15" s="15" t="inlineStr">
        <is>
          <t>TOTAL / MOYENNE</t>
        </is>
      </c>
      <c r="D15" s="16">
        <f>SUM(D5:D14)</f>
        <v/>
      </c>
      <c r="E15" s="16">
        <f>SUM(E5:E14)</f>
        <v/>
      </c>
      <c r="F15" s="16">
        <f>SUM(F5:F14)</f>
        <v/>
      </c>
      <c r="G15" s="16">
        <f>SUM(G5:G14)</f>
        <v/>
      </c>
      <c r="H15" s="16">
        <f>SUM(H5:H14)</f>
        <v/>
      </c>
      <c r="I15" s="16">
        <f>SUM(I5:I14)</f>
        <v/>
      </c>
      <c r="J15" s="16">
        <f>SUM(J5:J14)</f>
        <v/>
      </c>
      <c r="K15" s="16">
        <f>SUM(K5:K14)</f>
        <v/>
      </c>
      <c r="L15" s="16">
        <f>SUM(L5:L14)</f>
        <v/>
      </c>
      <c r="M15" s="16">
        <f>SUM(M5:M14)</f>
        <v/>
      </c>
      <c r="N15" s="16">
        <f>N14</f>
        <v/>
      </c>
      <c r="O15" s="16">
        <f>SUM(O5:O14)</f>
        <v/>
      </c>
      <c r="P15" s="16">
        <f>SUM(P5:P14)</f>
        <v/>
      </c>
      <c r="Q15" s="17" t="inlineStr"/>
    </row>
  </sheetData>
  <autoFilter ref="A4:P4"/>
  <mergeCells count="2">
    <mergeCell ref="A1:P1"/>
    <mergeCell ref="A15:C15"/>
  </mergeCells>
  <conditionalFormatting sqref="M5:M14">
    <cfRule type="expression" priority="1" dxfId="0" stopIfTrue="1">
      <formula>M5&lt;0</formula>
    </cfRule>
    <cfRule type="expression" priority="2" dxfId="1" stopIfTrue="1">
      <formula>M5&gt;=0</formula>
    </cfRule>
  </conditionalFormatting>
  <conditionalFormatting sqref="P5:P14">
    <cfRule type="expression" priority="3" dxfId="2" stopIfTrue="1">
      <formula>P5="Non atteint"</formula>
    </cfRule>
    <cfRule type="expression" priority="4" dxfId="3" stopIfTrue="1">
      <formula>P5="Atteint"</formula>
    </cfRule>
  </conditionalFormatting>
  <dataValidations count="1">
    <dataValidation sqref="Q5:Q14" showErrorMessage="1" showInputMessage="1" allowBlank="1" type="list">
      <formula1>"Atteint,À surveiller,Non atteint"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3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4" customWidth="1" min="4" max="4"/>
    <col width="16" customWidth="1" min="5" max="5"/>
    <col width="16" customWidth="1" min="6" max="6"/>
    <col width="26" customWidth="1" min="8" max="8"/>
    <col width="16" customWidth="1" min="9" max="9"/>
  </cols>
  <sheetData>
    <row r="1" ht="26" customHeight="1">
      <c r="A1" s="1" t="inlineStr">
        <is>
          <t>SYNTHÈSE ET INDICATEURS CLÉS — PRÉVISIONNEL 2026</t>
        </is>
      </c>
    </row>
    <row r="3">
      <c r="A3" s="5" t="inlineStr">
        <is>
          <t>INDICATEUR</t>
        </is>
      </c>
      <c r="B3" s="5" t="inlineStr">
        <is>
          <t>VALEUR</t>
        </is>
      </c>
      <c r="D3" s="5" t="inlineStr">
        <is>
          <t>Mois</t>
        </is>
      </c>
      <c r="E3" s="5" t="inlineStr">
        <is>
          <t>CA prévu HT (€)</t>
        </is>
      </c>
      <c r="F3" s="5" t="inlineStr">
        <is>
          <t>Résultat mensuel (€)</t>
        </is>
      </c>
      <c r="H3" s="5" t="inlineStr">
        <is>
          <t>Nature de charge</t>
        </is>
      </c>
      <c r="I3" s="5" t="inlineStr">
        <is>
          <t>Total annuel (€)</t>
        </is>
      </c>
    </row>
    <row r="4">
      <c r="A4" s="18" t="inlineStr">
        <is>
          <t>CA prévu cumulé (€)</t>
        </is>
      </c>
      <c r="B4" s="19">
        <f>SUM(Prévisionnel!D5:D14)</f>
        <v/>
      </c>
      <c r="D4" s="20">
        <f>Prévisionnel!A5</f>
        <v/>
      </c>
      <c r="E4" s="21">
        <f>Prévisionnel!D5</f>
        <v/>
      </c>
      <c r="F4" s="21">
        <f>Prévisionnel!M5</f>
        <v/>
      </c>
      <c r="H4" s="22" t="inlineStr">
        <is>
          <t>Achats / sous-traitance</t>
        </is>
      </c>
      <c r="I4" s="9">
        <f>SUM(Prévisionnel!F5:F14)</f>
        <v/>
      </c>
    </row>
    <row r="5">
      <c r="A5" s="23" t="inlineStr">
        <is>
          <t>Total charges (€)</t>
        </is>
      </c>
      <c r="B5" s="24">
        <f>SUM(Prévisionnel!F5:J14)</f>
        <v/>
      </c>
      <c r="D5" s="20">
        <f>Prévisionnel!A6</f>
        <v/>
      </c>
      <c r="E5" s="21">
        <f>Prévisionnel!D6</f>
        <v/>
      </c>
      <c r="F5" s="21">
        <f>Prévisionnel!M6</f>
        <v/>
      </c>
      <c r="H5" s="25" t="inlineStr">
        <is>
          <t>Loyers</t>
        </is>
      </c>
      <c r="I5" s="13">
        <f>SUM(Prévisionnel!G5:G14)</f>
        <v/>
      </c>
    </row>
    <row r="6">
      <c r="A6" s="18" t="inlineStr">
        <is>
          <t>Résultat annuel prévisionnel (€)</t>
        </is>
      </c>
      <c r="B6" s="19">
        <f>SUM(Prévisionnel!M5:M14)</f>
        <v/>
      </c>
      <c r="D6" s="20">
        <f>Prévisionnel!A7</f>
        <v/>
      </c>
      <c r="E6" s="21">
        <f>Prévisionnel!D7</f>
        <v/>
      </c>
      <c r="F6" s="21">
        <f>Prévisionnel!M7</f>
        <v/>
      </c>
      <c r="H6" s="22" t="inlineStr">
        <is>
          <t>Salaires bruts</t>
        </is>
      </c>
      <c r="I6" s="9">
        <f>SUM(Prévisionnel!H5:H14)</f>
        <v/>
      </c>
    </row>
    <row r="7">
      <c r="A7" s="23" t="inlineStr">
        <is>
          <t>Marge nette (%)</t>
        </is>
      </c>
      <c r="B7" s="26">
        <f>IFERROR(B5/B3,0)</f>
        <v/>
      </c>
      <c r="D7" s="20">
        <f>Prévisionnel!A8</f>
        <v/>
      </c>
      <c r="E7" s="21">
        <f>Prévisionnel!D8</f>
        <v/>
      </c>
      <c r="F7" s="21">
        <f>Prévisionnel!M8</f>
        <v/>
      </c>
      <c r="H7" s="25" t="inlineStr">
        <is>
          <t>Charges sociales / URSSAF</t>
        </is>
      </c>
      <c r="I7" s="13">
        <f>SUM(Prévisionnel!I5:I14)</f>
        <v/>
      </c>
    </row>
    <row r="8">
      <c r="A8" s="18" t="inlineStr">
        <is>
          <t>Trésorerie finale (€)</t>
        </is>
      </c>
      <c r="B8" s="19">
        <f>Prévisionnel!N14</f>
        <v/>
      </c>
      <c r="D8" s="20">
        <f>Prévisionnel!A9</f>
        <v/>
      </c>
      <c r="E8" s="21">
        <f>Prévisionnel!D9</f>
        <v/>
      </c>
      <c r="F8" s="21">
        <f>Prévisionnel!M9</f>
        <v/>
      </c>
      <c r="H8" s="22" t="inlineStr">
        <is>
          <t>Autres charges fixes</t>
        </is>
      </c>
      <c r="I8" s="9">
        <f>SUM(Prévisionnel!J5:J14)</f>
        <v/>
      </c>
    </row>
    <row r="9">
      <c r="A9" s="23" t="inlineStr">
        <is>
          <t>CA moyen mensuel (€)</t>
        </is>
      </c>
      <c r="B9" s="24">
        <f>AVERAGE(Prévisionnel!D5:D14)</f>
        <v/>
      </c>
      <c r="D9" s="20">
        <f>Prévisionnel!A10</f>
        <v/>
      </c>
      <c r="E9" s="21">
        <f>Prévisionnel!D10</f>
        <v/>
      </c>
      <c r="F9" s="21">
        <f>Prévisionnel!M10</f>
        <v/>
      </c>
    </row>
    <row r="10">
      <c r="A10" s="18" t="inlineStr">
        <is>
          <t>Mois atteints</t>
        </is>
      </c>
      <c r="B10" s="27">
        <f>COUNTIF(Prévisionnel!Q5:Q14,"Atteint")</f>
        <v/>
      </c>
      <c r="D10" s="20">
        <f>Prévisionnel!A11</f>
        <v/>
      </c>
      <c r="E10" s="21">
        <f>Prévisionnel!D11</f>
        <v/>
      </c>
      <c r="F10" s="21">
        <f>Prévisionnel!M11</f>
        <v/>
      </c>
    </row>
    <row r="11">
      <c r="A11" s="23" t="inlineStr">
        <is>
          <t>Mois à surveiller</t>
        </is>
      </c>
      <c r="B11" s="28">
        <f>COUNTIF(Prévisionnel!Q5:Q14,"À surveiller")</f>
        <v/>
      </c>
      <c r="D11" s="20">
        <f>Prévisionnel!A12</f>
        <v/>
      </c>
      <c r="E11" s="21">
        <f>Prévisionnel!D12</f>
        <v/>
      </c>
      <c r="F11" s="21">
        <f>Prévisionnel!M12</f>
        <v/>
      </c>
    </row>
    <row r="12">
      <c r="A12" s="18" t="inlineStr">
        <is>
          <t>Mois non atteints</t>
        </is>
      </c>
      <c r="B12" s="27">
        <f>COUNTIF(Prévisionnel!Q5:Q14,"Non atteint")</f>
        <v/>
      </c>
      <c r="D12" s="20">
        <f>Prévisionnel!A13</f>
        <v/>
      </c>
      <c r="E12" s="21">
        <f>Prévisionnel!D13</f>
        <v/>
      </c>
      <c r="F12" s="21">
        <f>Prévisionnel!M13</f>
        <v/>
      </c>
    </row>
    <row r="13">
      <c r="D13" s="20">
        <f>Prévisionnel!A14</f>
        <v/>
      </c>
      <c r="E13" s="21">
        <f>Prévisionnel!D14</f>
        <v/>
      </c>
      <c r="F13" s="21">
        <f>Prévisionnel!M14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7"/>
  <sheetViews>
    <sheetView workbookViewId="0">
      <selection activeCell="A1" sqref="A1"/>
    </sheetView>
  </sheetViews>
  <sheetFormatPr baseColWidth="8" defaultRowHeight="15"/>
  <cols>
    <col width="22" customWidth="1" min="1" max="1"/>
    <col width="26" customWidth="1" min="2" max="2"/>
    <col width="26" customWidth="1" min="3" max="3"/>
    <col width="26" customWidth="1" min="4" max="4"/>
  </cols>
  <sheetData>
    <row r="1" ht="26" customHeight="1">
      <c r="A1" s="1" t="inlineStr">
        <is>
          <t>MODE D'EMPLOI — TABLEAU PRÉVISIONNEL</t>
        </is>
      </c>
    </row>
    <row r="3">
      <c r="A3" s="29" t="inlineStr">
        <is>
          <t>1. OBJECTIF DU CLASSEUR</t>
        </is>
      </c>
    </row>
    <row r="4" ht="55" customHeight="1">
      <c r="A4" s="30" t="inlineStr">
        <is>
          <t>Ce classeur permet de suivre un prévisionnel mensuel de chiffre d'affaires, de charges, de trésorerie et de résultat pour une TPE, un(e) freelance, un artisan ou une micro-entreprise en France. La feuille Prévisionnel contient la saisie mensuelle, la feuille Synthèse restitue les indicateurs clés et les graphiques.</t>
        </is>
      </c>
    </row>
    <row r="6">
      <c r="A6" s="29" t="inlineStr">
        <is>
          <t>2. ZONES DE SAISIE</t>
        </is>
      </c>
    </row>
    <row r="7" ht="40" customHeight="1">
      <c r="A7" s="2" t="inlineStr">
        <is>
          <t>•</t>
        </is>
      </c>
      <c r="B7" s="30" t="inlineStr">
        <is>
          <t>Les cellules à fond jaune pâle (#FFFBEB) sont les seules à modifier : CA prévu HT, achats, loyers, salaires, charges sociales, autres charges et objectif mensuel.</t>
        </is>
      </c>
    </row>
    <row r="8" ht="40" customHeight="1">
      <c r="A8" s="2" t="inlineStr">
        <is>
          <t>•</t>
        </is>
      </c>
      <c r="B8" s="30" t="inlineStr">
        <is>
          <t>Les colonnes TVA collectée, TVA déductible, Résultat mensuel, Solde de trésorerie, Écart vs objectif et Statut sont calculées automatiquement : ne pas les modifier.</t>
        </is>
      </c>
    </row>
    <row r="9" ht="40" customHeight="1">
      <c r="A9" s="2" t="inlineStr">
        <is>
          <t>•</t>
        </is>
      </c>
      <c r="B9" s="30" t="inlineStr">
        <is>
          <t>Les taux de TVA (collectée et déductible) et le solde de trésorerie initial se règlent en haut de la feuille Prévisionnel (cellules B2, D2 et F2).</t>
        </is>
      </c>
    </row>
    <row r="10" ht="40" customHeight="1">
      <c r="A10" s="2" t="inlineStr">
        <is>
          <t>•</t>
        </is>
      </c>
      <c r="B10" s="30" t="inlineStr">
        <is>
          <t>Mettre à jour le tableau chaque mois dès que les montants réels ou prévisionnels sont connus.</t>
        </is>
      </c>
    </row>
    <row r="11" ht="40" customHeight="1">
      <c r="A11" s="2" t="inlineStr">
        <is>
          <t>•</t>
        </is>
      </c>
      <c r="B11" s="30" t="inlineStr">
        <is>
          <t>Vérifier systématiquement la colonne Écart vs objectif et le Statut (Atteint / À surveiller / Non atteint) pour anticiper les actions correctives.</t>
        </is>
      </c>
    </row>
    <row r="13">
      <c r="A13" s="29" t="inlineStr">
        <is>
          <t>3. LÉGENDE DES COULEURS</t>
        </is>
      </c>
    </row>
    <row r="14">
      <c r="A14" s="31" t="n"/>
      <c r="B14" s="32" t="inlineStr">
        <is>
          <t>En-tête de tableau</t>
        </is>
      </c>
      <c r="C14" s="32" t="inlineStr">
        <is>
          <t>Fond bleu nuit, texte blanc gras</t>
        </is>
      </c>
    </row>
    <row r="15">
      <c r="A15" s="33" t="n"/>
      <c r="B15" s="32" t="inlineStr">
        <is>
          <t>Cellule à saisir</t>
        </is>
      </c>
      <c r="C15" s="32" t="inlineStr">
        <is>
          <t>Fond jaune pâle : valeur modifiable</t>
        </is>
      </c>
    </row>
    <row r="16">
      <c r="A16" s="34" t="n"/>
      <c r="B16" s="32" t="inlineStr">
        <is>
          <t>Résultat / écart positif</t>
        </is>
      </c>
      <c r="C16" s="32" t="inlineStr">
        <is>
          <t>Texte vert : situation favorable</t>
        </is>
      </c>
    </row>
    <row r="17">
      <c r="A17" s="35" t="n"/>
      <c r="B17" s="32" t="inlineStr">
        <is>
          <t>Résultat / écart négatif ou alerte</t>
        </is>
      </c>
      <c r="C17" s="32" t="inlineStr">
        <is>
          <t>Texte rouge : à surveiller</t>
        </is>
      </c>
    </row>
    <row r="18">
      <c r="A18" s="36" t="n"/>
      <c r="B18" s="32" t="inlineStr">
        <is>
          <t>Ligne alternée</t>
        </is>
      </c>
      <c r="C18" s="32" t="inlineStr">
        <is>
          <t>Fond gris très clair pour la lisibilité</t>
        </is>
      </c>
    </row>
    <row r="20">
      <c r="A20" s="29" t="inlineStr">
        <is>
          <t>4. RAPPELS FISCAUX ET COMPTABLES</t>
        </is>
      </c>
    </row>
    <row r="21" ht="40" customHeight="1">
      <c r="A21" s="2" t="inlineStr">
        <is>
          <t>•</t>
        </is>
      </c>
      <c r="B21" s="30" t="inlineStr">
        <is>
          <t>Les montants de CA et de charges sont exprimés Hors Taxes (HT), sauf la colonne Encaissements prévus qui est en Toutes Taxes Comprises (TTC).</t>
        </is>
      </c>
    </row>
    <row r="22" ht="40" customHeight="1">
      <c r="A22" s="2" t="inlineStr">
        <is>
          <t>•</t>
        </is>
      </c>
      <c r="B22" s="30" t="inlineStr">
        <is>
          <t>La TVA collectée correspond à la TVA facturée aux clients ; la TVA déductible correspond à la TVA récupérable sur les achats et charges (taux paramétrable en cellule D2 de la feuille Prévisionnel).</t>
        </is>
      </c>
    </row>
    <row r="23" ht="40" customHeight="1">
      <c r="A23" s="2" t="inlineStr">
        <is>
          <t>•</t>
        </is>
      </c>
      <c r="B23" s="30" t="inlineStr">
        <is>
          <t>Les charges sociales / URSSAF dépendent du statut juridique (micro-entreprise, EI, SARL, EURL...) : adapter les montants et taux à votre situation réelle.</t>
        </is>
      </c>
    </row>
    <row r="24" ht="40" customHeight="1">
      <c r="A24" s="2" t="inlineStr">
        <is>
          <t>•</t>
        </is>
      </c>
      <c r="B24" s="30" t="inlineStr">
        <is>
          <t>Ce tableau est un outil de pilotage prévisionnel et ne remplace pas une déclaration fiscale ou sociale officielle ; il est recommandé de le faire valider par un expert-comptable.</t>
        </is>
      </c>
    </row>
    <row r="26">
      <c r="A26" s="29" t="inlineStr">
        <is>
          <t>5. RGPD / CNIL</t>
        </is>
      </c>
    </row>
    <row r="27" ht="55" customHeight="1">
      <c r="A27" s="30" t="inlineStr">
        <is>
          <t>Si des données personnelles ou nominatives (nom de client, coordonnées, référent commercial...) sont ajoutées ultérieurement à ce classeur, veillez à respecter le Règlement Général sur la Protection des Données (RGPD) et les recommandations de la CNIL : limiter la collecte au strict nécessaire, sécuriser l'accès au fichier et prévoir une durée de conservation définie.</t>
        </is>
      </c>
    </row>
  </sheetData>
  <mergeCells count="22">
    <mergeCell ref="A1:D1"/>
    <mergeCell ref="A3:D3"/>
    <mergeCell ref="A4:D4"/>
    <mergeCell ref="A6:D6"/>
    <mergeCell ref="B7:D7"/>
    <mergeCell ref="B8:D8"/>
    <mergeCell ref="B9:D9"/>
    <mergeCell ref="B10:D10"/>
    <mergeCell ref="B11:D11"/>
    <mergeCell ref="A13:D13"/>
    <mergeCell ref="C14:D14"/>
    <mergeCell ref="C15:D15"/>
    <mergeCell ref="C16:D16"/>
    <mergeCell ref="C17:D17"/>
    <mergeCell ref="C18:D18"/>
    <mergeCell ref="A20:D20"/>
    <mergeCell ref="B21:D21"/>
    <mergeCell ref="B22:D22"/>
    <mergeCell ref="B23:D23"/>
    <mergeCell ref="B24:D24"/>
    <mergeCell ref="A26:D26"/>
    <mergeCell ref="A27:D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2026-07-01T11:59:59Z</dcterms:created>
  <dcterms:modified xmlns:dcterms="http://purl.org/dc/terms/" xmlns:xsi="http://www.w3.org/2001/XMLSchema-instance" xsi:type="dcterms:W3CDTF">2026-07-01T11:59:59Z</dcterms:modified>
</cp:coreProperties>
</file>